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65" windowWidth="14805" windowHeight="7650"/>
  </bookViews>
  <sheets>
    <sheet name="Таб.1" sheetId="1" r:id="rId1"/>
    <sheet name="Таб. 2" sheetId="2" r:id="rId2"/>
    <sheet name="Таб. 3" sheetId="7" r:id="rId3"/>
    <sheet name="Таб. 4" sheetId="8" r:id="rId4"/>
    <sheet name="Таб.5" sheetId="9" r:id="rId5"/>
    <sheet name="Таб.6" sheetId="3" r:id="rId6"/>
    <sheet name="Прил 1" sheetId="4" r:id="rId7"/>
    <sheet name="Прил 1.1." sheetId="5" r:id="rId8"/>
    <sheet name="Прил 2" sheetId="6" r:id="rId9"/>
  </sheets>
  <definedNames>
    <definedName name="_xlnm.Print_Titles" localSheetId="1">'Таб. 2'!$6:$7</definedName>
    <definedName name="_xlnm.Print_Titles" localSheetId="0">Таб.1!$5:$6</definedName>
  </definedNames>
  <calcPr calcId="145621"/>
</workbook>
</file>

<file path=xl/calcChain.xml><?xml version="1.0" encoding="utf-8"?>
<calcChain xmlns="http://schemas.openxmlformats.org/spreadsheetml/2006/main">
  <c r="G151" i="2" l="1"/>
  <c r="G150" i="2"/>
  <c r="R103" i="2"/>
  <c r="Q103" i="2"/>
  <c r="P103" i="2"/>
  <c r="O103" i="2"/>
  <c r="N103" i="2"/>
  <c r="M103" i="2"/>
  <c r="L103" i="2"/>
  <c r="K103" i="2"/>
  <c r="J103" i="2"/>
  <c r="R105" i="2"/>
  <c r="Q105" i="2"/>
  <c r="P105" i="2"/>
  <c r="O105" i="2"/>
  <c r="N105" i="2"/>
  <c r="M105" i="2"/>
  <c r="L105" i="2"/>
  <c r="K105" i="2"/>
  <c r="J105" i="2"/>
  <c r="I105" i="2"/>
  <c r="H105" i="2"/>
  <c r="G105" i="2"/>
  <c r="R104" i="2"/>
  <c r="Q104" i="2"/>
  <c r="P104" i="2"/>
  <c r="O104" i="2"/>
  <c r="N104" i="2"/>
  <c r="M104" i="2"/>
  <c r="L104" i="2"/>
  <c r="K104" i="2"/>
  <c r="J104" i="2"/>
  <c r="I104" i="2"/>
  <c r="H104" i="2"/>
  <c r="G104" i="2"/>
  <c r="R102" i="2"/>
  <c r="Q102" i="2"/>
  <c r="P102" i="2"/>
  <c r="O102" i="2"/>
  <c r="N102" i="2"/>
  <c r="M102" i="2"/>
  <c r="L102" i="2"/>
  <c r="K102" i="2"/>
  <c r="J102" i="2"/>
  <c r="I102" i="2"/>
  <c r="H102" i="2"/>
  <c r="G102" i="2"/>
  <c r="I110" i="2"/>
  <c r="H110" i="2"/>
  <c r="G110" i="2"/>
  <c r="I109" i="2"/>
  <c r="H109" i="2"/>
  <c r="G109" i="2"/>
  <c r="J108" i="2"/>
  <c r="K108" i="2"/>
  <c r="L108" i="2"/>
  <c r="M108" i="2"/>
  <c r="N108" i="2"/>
  <c r="O108" i="2"/>
  <c r="P108" i="2"/>
  <c r="Q108" i="2"/>
  <c r="R108" i="2"/>
  <c r="J109" i="2"/>
  <c r="K109" i="2"/>
  <c r="L109" i="2"/>
  <c r="M109" i="2"/>
  <c r="N109" i="2"/>
  <c r="O109" i="2"/>
  <c r="P109" i="2"/>
  <c r="Q109" i="2"/>
  <c r="R109" i="2"/>
  <c r="J110" i="2"/>
  <c r="K110" i="2"/>
  <c r="L110" i="2"/>
  <c r="M110" i="2"/>
  <c r="N110" i="2"/>
  <c r="O110" i="2"/>
  <c r="P110" i="2"/>
  <c r="Q110" i="2"/>
  <c r="R110" i="2"/>
  <c r="R107" i="2"/>
  <c r="Q107" i="2"/>
  <c r="P107" i="2"/>
  <c r="O107" i="2"/>
  <c r="N107" i="2"/>
  <c r="M107" i="2"/>
  <c r="L107" i="2"/>
  <c r="K107" i="2"/>
  <c r="J107" i="2"/>
  <c r="I107" i="2"/>
  <c r="H107" i="2"/>
  <c r="G107" i="2"/>
  <c r="G69" i="2" l="1"/>
  <c r="H21" i="2"/>
  <c r="G21" i="2"/>
  <c r="Q27" i="1" l="1"/>
  <c r="D25" i="1" l="1"/>
  <c r="J24" i="1"/>
  <c r="I24" i="1"/>
  <c r="H24" i="1"/>
  <c r="G24" i="1"/>
  <c r="F24" i="1"/>
  <c r="J22" i="1" l="1"/>
  <c r="I22" i="1"/>
  <c r="H22" i="1"/>
  <c r="G22" i="1"/>
  <c r="F22" i="1"/>
  <c r="E22" i="1"/>
  <c r="D22" i="1"/>
  <c r="E21" i="1"/>
  <c r="F21" i="1"/>
  <c r="G21" i="1"/>
  <c r="H21" i="1"/>
  <c r="I21" i="1"/>
  <c r="J21" i="1"/>
  <c r="D21" i="1"/>
  <c r="J20" i="1"/>
  <c r="I20" i="1"/>
  <c r="H20" i="1"/>
  <c r="G20" i="1"/>
  <c r="F20" i="1"/>
  <c r="E20" i="1"/>
  <c r="J197" i="2" l="1"/>
  <c r="L197" i="2"/>
  <c r="N197" i="2"/>
  <c r="P197" i="2"/>
  <c r="R197" i="2"/>
  <c r="J198" i="2"/>
  <c r="N198" i="2"/>
  <c r="R198" i="2"/>
  <c r="J199" i="2"/>
  <c r="N199" i="2"/>
  <c r="R199" i="2"/>
  <c r="K196" i="2"/>
  <c r="O196" i="2"/>
  <c r="G196" i="2"/>
  <c r="G187" i="2"/>
  <c r="G188" i="2"/>
  <c r="L188" i="2"/>
  <c r="M188" i="2"/>
  <c r="P188" i="2"/>
  <c r="Q188" i="2"/>
  <c r="G189" i="2"/>
  <c r="K189" i="2"/>
  <c r="L189" i="2"/>
  <c r="O189" i="2"/>
  <c r="P189" i="2"/>
  <c r="H186" i="2"/>
  <c r="M186" i="2"/>
  <c r="Q186" i="2"/>
  <c r="G166" i="2"/>
  <c r="H166" i="2"/>
  <c r="I166" i="2"/>
  <c r="J166" i="2"/>
  <c r="K166" i="2"/>
  <c r="L166" i="2"/>
  <c r="M166" i="2"/>
  <c r="N166" i="2"/>
  <c r="O166" i="2"/>
  <c r="P166" i="2"/>
  <c r="Q166" i="2"/>
  <c r="R166" i="2"/>
  <c r="G167" i="2"/>
  <c r="H167" i="2"/>
  <c r="I167" i="2"/>
  <c r="J167" i="2"/>
  <c r="K167" i="2"/>
  <c r="L167" i="2"/>
  <c r="M167" i="2"/>
  <c r="N167" i="2"/>
  <c r="O167" i="2"/>
  <c r="P167" i="2"/>
  <c r="Q167" i="2"/>
  <c r="R167" i="2"/>
  <c r="G168" i="2"/>
  <c r="H168" i="2"/>
  <c r="I168" i="2"/>
  <c r="J168" i="2"/>
  <c r="F168" i="2" s="1"/>
  <c r="K168" i="2"/>
  <c r="L168" i="2"/>
  <c r="M168" i="2"/>
  <c r="N168" i="2"/>
  <c r="O168" i="2"/>
  <c r="P168" i="2"/>
  <c r="Q168" i="2"/>
  <c r="R168" i="2"/>
  <c r="R169" i="2" s="1"/>
  <c r="H165" i="2"/>
  <c r="I165" i="2"/>
  <c r="I169" i="2" s="1"/>
  <c r="J165" i="2"/>
  <c r="K165" i="2"/>
  <c r="L165" i="2"/>
  <c r="M165" i="2"/>
  <c r="M169" i="2" s="1"/>
  <c r="N165" i="2"/>
  <c r="O165" i="2"/>
  <c r="P165" i="2"/>
  <c r="Q165" i="2"/>
  <c r="Q169" i="2" s="1"/>
  <c r="R165" i="2"/>
  <c r="G165" i="2"/>
  <c r="H155" i="2"/>
  <c r="K155" i="2"/>
  <c r="L155" i="2"/>
  <c r="O155" i="2"/>
  <c r="P155" i="2"/>
  <c r="G139" i="2"/>
  <c r="H139" i="2"/>
  <c r="H156" i="2" s="1"/>
  <c r="I139" i="2"/>
  <c r="I156" i="2" s="1"/>
  <c r="J139" i="2"/>
  <c r="J156" i="2" s="1"/>
  <c r="K139" i="2"/>
  <c r="K156" i="2" s="1"/>
  <c r="L139" i="2"/>
  <c r="L156" i="2" s="1"/>
  <c r="M139" i="2"/>
  <c r="M156" i="2" s="1"/>
  <c r="N139" i="2"/>
  <c r="N156" i="2" s="1"/>
  <c r="O139" i="2"/>
  <c r="O156" i="2" s="1"/>
  <c r="P139" i="2"/>
  <c r="P156" i="2" s="1"/>
  <c r="Q139" i="2"/>
  <c r="Q156" i="2" s="1"/>
  <c r="R139" i="2"/>
  <c r="R156" i="2" s="1"/>
  <c r="G140" i="2"/>
  <c r="G157" i="2" s="1"/>
  <c r="H140" i="2"/>
  <c r="H157" i="2" s="1"/>
  <c r="I140" i="2"/>
  <c r="I157" i="2" s="1"/>
  <c r="J140" i="2"/>
  <c r="J157" i="2" s="1"/>
  <c r="K140" i="2"/>
  <c r="K157" i="2" s="1"/>
  <c r="L140" i="2"/>
  <c r="L157" i="2" s="1"/>
  <c r="M140" i="2"/>
  <c r="M157" i="2" s="1"/>
  <c r="N140" i="2"/>
  <c r="N157" i="2" s="1"/>
  <c r="O140" i="2"/>
  <c r="O157" i="2" s="1"/>
  <c r="P140" i="2"/>
  <c r="P157" i="2" s="1"/>
  <c r="Q140" i="2"/>
  <c r="Q157" i="2" s="1"/>
  <c r="R140" i="2"/>
  <c r="R157" i="2" s="1"/>
  <c r="G141" i="2"/>
  <c r="G158" i="2" s="1"/>
  <c r="H141" i="2"/>
  <c r="H158" i="2" s="1"/>
  <c r="I141" i="2"/>
  <c r="J141" i="2"/>
  <c r="J158" i="2" s="1"/>
  <c r="K141" i="2"/>
  <c r="K158" i="2" s="1"/>
  <c r="L141" i="2"/>
  <c r="L158" i="2" s="1"/>
  <c r="M141" i="2"/>
  <c r="M158" i="2" s="1"/>
  <c r="N141" i="2"/>
  <c r="N158" i="2" s="1"/>
  <c r="O141" i="2"/>
  <c r="O158" i="2" s="1"/>
  <c r="P141" i="2"/>
  <c r="P158" i="2" s="1"/>
  <c r="Q141" i="2"/>
  <c r="Q158" i="2" s="1"/>
  <c r="R141" i="2"/>
  <c r="R158" i="2" s="1"/>
  <c r="H138" i="2"/>
  <c r="I138" i="2"/>
  <c r="I155" i="2" s="1"/>
  <c r="J138" i="2"/>
  <c r="J155" i="2" s="1"/>
  <c r="K138" i="2"/>
  <c r="L138" i="2"/>
  <c r="M138" i="2"/>
  <c r="M155" i="2" s="1"/>
  <c r="N138" i="2"/>
  <c r="N155" i="2" s="1"/>
  <c r="O138" i="2"/>
  <c r="P138" i="2"/>
  <c r="Q138" i="2"/>
  <c r="Q155" i="2" s="1"/>
  <c r="R138" i="2"/>
  <c r="R155" i="2" s="1"/>
  <c r="G138" i="2"/>
  <c r="G155" i="2" s="1"/>
  <c r="R136" i="2"/>
  <c r="R194" i="2" s="1"/>
  <c r="Q136" i="2"/>
  <c r="Q194" i="2" s="1"/>
  <c r="P136" i="2"/>
  <c r="P194" i="2" s="1"/>
  <c r="O136" i="2"/>
  <c r="O194" i="2" s="1"/>
  <c r="N136" i="2"/>
  <c r="N194" i="2" s="1"/>
  <c r="M136" i="2"/>
  <c r="M194" i="2" s="1"/>
  <c r="L136" i="2"/>
  <c r="L194" i="2" s="1"/>
  <c r="K136" i="2"/>
  <c r="K194" i="2" s="1"/>
  <c r="J136" i="2"/>
  <c r="J194" i="2" s="1"/>
  <c r="I136" i="2"/>
  <c r="I194" i="2" s="1"/>
  <c r="H136" i="2"/>
  <c r="H194" i="2" s="1"/>
  <c r="G136" i="2"/>
  <c r="G194" i="2" s="1"/>
  <c r="R135" i="2"/>
  <c r="R193" i="2" s="1"/>
  <c r="Q135" i="2"/>
  <c r="Q193" i="2" s="1"/>
  <c r="P135" i="2"/>
  <c r="P193" i="2" s="1"/>
  <c r="O135" i="2"/>
  <c r="O193" i="2" s="1"/>
  <c r="N135" i="2"/>
  <c r="N193" i="2" s="1"/>
  <c r="M135" i="2"/>
  <c r="M193" i="2" s="1"/>
  <c r="L135" i="2"/>
  <c r="L193" i="2" s="1"/>
  <c r="K135" i="2"/>
  <c r="K193" i="2" s="1"/>
  <c r="J135" i="2"/>
  <c r="J193" i="2" s="1"/>
  <c r="I135" i="2"/>
  <c r="I193" i="2" s="1"/>
  <c r="H135" i="2"/>
  <c r="H193" i="2" s="1"/>
  <c r="G135" i="2"/>
  <c r="G193" i="2" s="1"/>
  <c r="R134" i="2"/>
  <c r="R192" i="2" s="1"/>
  <c r="Q134" i="2"/>
  <c r="Q192" i="2" s="1"/>
  <c r="P134" i="2"/>
  <c r="P192" i="2" s="1"/>
  <c r="O134" i="2"/>
  <c r="O192" i="2" s="1"/>
  <c r="N134" i="2"/>
  <c r="N192" i="2" s="1"/>
  <c r="M134" i="2"/>
  <c r="M192" i="2" s="1"/>
  <c r="L134" i="2"/>
  <c r="L192" i="2" s="1"/>
  <c r="K134" i="2"/>
  <c r="K192" i="2" s="1"/>
  <c r="J134" i="2"/>
  <c r="J192" i="2" s="1"/>
  <c r="I134" i="2"/>
  <c r="I192" i="2" s="1"/>
  <c r="H134" i="2"/>
  <c r="H192" i="2" s="1"/>
  <c r="G134" i="2"/>
  <c r="G192" i="2" s="1"/>
  <c r="H133" i="2"/>
  <c r="H191" i="2" s="1"/>
  <c r="I133" i="2"/>
  <c r="I191" i="2" s="1"/>
  <c r="J133" i="2"/>
  <c r="J191" i="2" s="1"/>
  <c r="K133" i="2"/>
  <c r="K191" i="2" s="1"/>
  <c r="L133" i="2"/>
  <c r="L191" i="2" s="1"/>
  <c r="M133" i="2"/>
  <c r="M191" i="2" s="1"/>
  <c r="N133" i="2"/>
  <c r="N191" i="2" s="1"/>
  <c r="O133" i="2"/>
  <c r="O191" i="2" s="1"/>
  <c r="P133" i="2"/>
  <c r="P191" i="2" s="1"/>
  <c r="Q133" i="2"/>
  <c r="Q191" i="2" s="1"/>
  <c r="R133" i="2"/>
  <c r="R191" i="2" s="1"/>
  <c r="G133" i="2"/>
  <c r="G191" i="2" s="1"/>
  <c r="R131" i="2"/>
  <c r="Q131" i="2"/>
  <c r="Q199" i="2" s="1"/>
  <c r="P131" i="2"/>
  <c r="P199" i="2" s="1"/>
  <c r="O131" i="2"/>
  <c r="O199" i="2" s="1"/>
  <c r="N131" i="2"/>
  <c r="M131" i="2"/>
  <c r="M199" i="2" s="1"/>
  <c r="L131" i="2"/>
  <c r="L199" i="2" s="1"/>
  <c r="K131" i="2"/>
  <c r="K199" i="2" s="1"/>
  <c r="J131" i="2"/>
  <c r="I131" i="2"/>
  <c r="I199" i="2" s="1"/>
  <c r="H131" i="2"/>
  <c r="H199" i="2" s="1"/>
  <c r="G131" i="2"/>
  <c r="G199" i="2" s="1"/>
  <c r="R130" i="2"/>
  <c r="Q130" i="2"/>
  <c r="Q198" i="2" s="1"/>
  <c r="P130" i="2"/>
  <c r="P198" i="2" s="1"/>
  <c r="O130" i="2"/>
  <c r="O198" i="2" s="1"/>
  <c r="N130" i="2"/>
  <c r="M130" i="2"/>
  <c r="M198" i="2" s="1"/>
  <c r="L130" i="2"/>
  <c r="L198" i="2" s="1"/>
  <c r="K130" i="2"/>
  <c r="K198" i="2" s="1"/>
  <c r="J130" i="2"/>
  <c r="I130" i="2"/>
  <c r="I198" i="2" s="1"/>
  <c r="H130" i="2"/>
  <c r="H198" i="2" s="1"/>
  <c r="G130" i="2"/>
  <c r="G198" i="2" s="1"/>
  <c r="R129" i="2"/>
  <c r="Q129" i="2"/>
  <c r="Q197" i="2" s="1"/>
  <c r="P129" i="2"/>
  <c r="O129" i="2"/>
  <c r="O197" i="2" s="1"/>
  <c r="N129" i="2"/>
  <c r="M129" i="2"/>
  <c r="M197" i="2" s="1"/>
  <c r="L129" i="2"/>
  <c r="K129" i="2"/>
  <c r="K197" i="2" s="1"/>
  <c r="J129" i="2"/>
  <c r="I129" i="2"/>
  <c r="I197" i="2" s="1"/>
  <c r="H129" i="2"/>
  <c r="H197" i="2" s="1"/>
  <c r="G129" i="2"/>
  <c r="G197" i="2" s="1"/>
  <c r="H128" i="2"/>
  <c r="H196" i="2" s="1"/>
  <c r="I128" i="2"/>
  <c r="I196" i="2" s="1"/>
  <c r="J128" i="2"/>
  <c r="J196" i="2" s="1"/>
  <c r="K128" i="2"/>
  <c r="L128" i="2"/>
  <c r="L196" i="2" s="1"/>
  <c r="M128" i="2"/>
  <c r="M196" i="2" s="1"/>
  <c r="N128" i="2"/>
  <c r="N196" i="2" s="1"/>
  <c r="O128" i="2"/>
  <c r="P128" i="2"/>
  <c r="P196" i="2" s="1"/>
  <c r="Q128" i="2"/>
  <c r="Q196" i="2" s="1"/>
  <c r="R128" i="2"/>
  <c r="R196" i="2" s="1"/>
  <c r="G128" i="2"/>
  <c r="R126" i="2"/>
  <c r="Q126" i="2"/>
  <c r="P126" i="2"/>
  <c r="O126" i="2"/>
  <c r="O184" i="2" s="1"/>
  <c r="N126" i="2"/>
  <c r="M126" i="2"/>
  <c r="L126" i="2"/>
  <c r="K126" i="2"/>
  <c r="K184" i="2" s="1"/>
  <c r="J126" i="2"/>
  <c r="I126" i="2"/>
  <c r="H126" i="2"/>
  <c r="G126" i="2"/>
  <c r="G184" i="2" s="1"/>
  <c r="R125" i="2"/>
  <c r="Q125" i="2"/>
  <c r="P125" i="2"/>
  <c r="O125" i="2"/>
  <c r="O183" i="2" s="1"/>
  <c r="N125" i="2"/>
  <c r="M125" i="2"/>
  <c r="L125" i="2"/>
  <c r="K125" i="2"/>
  <c r="K183" i="2" s="1"/>
  <c r="J125" i="2"/>
  <c r="I125" i="2"/>
  <c r="H125" i="2"/>
  <c r="G125" i="2"/>
  <c r="G183" i="2" s="1"/>
  <c r="R124" i="2"/>
  <c r="Q124" i="2"/>
  <c r="P124" i="2"/>
  <c r="O124" i="2"/>
  <c r="O182" i="2" s="1"/>
  <c r="N124" i="2"/>
  <c r="M124" i="2"/>
  <c r="L124" i="2"/>
  <c r="K124" i="2"/>
  <c r="K182" i="2" s="1"/>
  <c r="J124" i="2"/>
  <c r="I124" i="2"/>
  <c r="H124" i="2"/>
  <c r="G124" i="2"/>
  <c r="G182" i="2" s="1"/>
  <c r="H123" i="2"/>
  <c r="I123" i="2"/>
  <c r="J123" i="2"/>
  <c r="K123" i="2"/>
  <c r="L123" i="2"/>
  <c r="M123" i="2"/>
  <c r="N123" i="2"/>
  <c r="O123" i="2"/>
  <c r="P123" i="2"/>
  <c r="Q123" i="2"/>
  <c r="R123" i="2"/>
  <c r="G123" i="2"/>
  <c r="R121" i="2"/>
  <c r="Q121" i="2"/>
  <c r="P121" i="2"/>
  <c r="O121" i="2"/>
  <c r="N121" i="2"/>
  <c r="M121" i="2"/>
  <c r="L121" i="2"/>
  <c r="K121" i="2"/>
  <c r="J121" i="2"/>
  <c r="I121" i="2"/>
  <c r="H121" i="2"/>
  <c r="G121" i="2"/>
  <c r="R120" i="2"/>
  <c r="Q120" i="2"/>
  <c r="P120" i="2"/>
  <c r="O120" i="2"/>
  <c r="N120" i="2"/>
  <c r="M120" i="2"/>
  <c r="L120" i="2"/>
  <c r="K120" i="2"/>
  <c r="J120" i="2"/>
  <c r="I120" i="2"/>
  <c r="H120" i="2"/>
  <c r="G120" i="2"/>
  <c r="R119" i="2"/>
  <c r="Q119" i="2"/>
  <c r="P119" i="2"/>
  <c r="O119" i="2"/>
  <c r="N119" i="2"/>
  <c r="M119" i="2"/>
  <c r="L119" i="2"/>
  <c r="K119" i="2"/>
  <c r="J119" i="2"/>
  <c r="I119" i="2"/>
  <c r="H119" i="2"/>
  <c r="G119" i="2"/>
  <c r="H118" i="2"/>
  <c r="I118" i="2"/>
  <c r="J118" i="2"/>
  <c r="K118" i="2"/>
  <c r="L118" i="2"/>
  <c r="M118" i="2"/>
  <c r="N118" i="2"/>
  <c r="O118" i="2"/>
  <c r="P118" i="2"/>
  <c r="Q118" i="2"/>
  <c r="R118" i="2"/>
  <c r="G118" i="2"/>
  <c r="R115" i="2"/>
  <c r="Q115" i="2"/>
  <c r="P115" i="2"/>
  <c r="O115" i="2"/>
  <c r="N115" i="2"/>
  <c r="M115" i="2"/>
  <c r="L115" i="2"/>
  <c r="K115" i="2"/>
  <c r="J115" i="2"/>
  <c r="I115" i="2"/>
  <c r="H115" i="2"/>
  <c r="G115" i="2"/>
  <c r="R114" i="2"/>
  <c r="Q114" i="2"/>
  <c r="P114" i="2"/>
  <c r="O114" i="2"/>
  <c r="N114" i="2"/>
  <c r="M114" i="2"/>
  <c r="L114" i="2"/>
  <c r="K114" i="2"/>
  <c r="J114" i="2"/>
  <c r="I114" i="2"/>
  <c r="H114" i="2"/>
  <c r="G114" i="2"/>
  <c r="R113" i="2"/>
  <c r="Q113" i="2"/>
  <c r="P113" i="2"/>
  <c r="O113" i="2"/>
  <c r="N113" i="2"/>
  <c r="M113" i="2"/>
  <c r="L113" i="2"/>
  <c r="K113" i="2"/>
  <c r="J113" i="2"/>
  <c r="I113" i="2"/>
  <c r="H113" i="2"/>
  <c r="G113" i="2"/>
  <c r="H112" i="2"/>
  <c r="I112" i="2"/>
  <c r="J112" i="2"/>
  <c r="K112" i="2"/>
  <c r="L112" i="2"/>
  <c r="M112" i="2"/>
  <c r="N112" i="2"/>
  <c r="O112" i="2"/>
  <c r="P112" i="2"/>
  <c r="Q112" i="2"/>
  <c r="R112" i="2"/>
  <c r="G112" i="2"/>
  <c r="G57" i="2"/>
  <c r="H57" i="2"/>
  <c r="H187" i="2" s="1"/>
  <c r="I57" i="2"/>
  <c r="I187" i="2" s="1"/>
  <c r="J57" i="2"/>
  <c r="J187" i="2" s="1"/>
  <c r="K57" i="2"/>
  <c r="K187" i="2" s="1"/>
  <c r="L57" i="2"/>
  <c r="L187" i="2" s="1"/>
  <c r="M57" i="2"/>
  <c r="M187" i="2" s="1"/>
  <c r="N57" i="2"/>
  <c r="N187" i="2" s="1"/>
  <c r="O57" i="2"/>
  <c r="O187" i="2" s="1"/>
  <c r="P57" i="2"/>
  <c r="P187" i="2" s="1"/>
  <c r="Q57" i="2"/>
  <c r="Q187" i="2" s="1"/>
  <c r="R57" i="2"/>
  <c r="R187" i="2" s="1"/>
  <c r="G58" i="2"/>
  <c r="H58" i="2"/>
  <c r="H188" i="2" s="1"/>
  <c r="I58" i="2"/>
  <c r="I188" i="2" s="1"/>
  <c r="J58" i="2"/>
  <c r="J188" i="2" s="1"/>
  <c r="K58" i="2"/>
  <c r="K188" i="2" s="1"/>
  <c r="L58" i="2"/>
  <c r="M58" i="2"/>
  <c r="N58" i="2"/>
  <c r="N188" i="2" s="1"/>
  <c r="O58" i="2"/>
  <c r="O188" i="2" s="1"/>
  <c r="P58" i="2"/>
  <c r="Q58" i="2"/>
  <c r="R58" i="2"/>
  <c r="R188" i="2" s="1"/>
  <c r="G59" i="2"/>
  <c r="H59" i="2"/>
  <c r="H189" i="2" s="1"/>
  <c r="I59" i="2"/>
  <c r="I189" i="2" s="1"/>
  <c r="J59" i="2"/>
  <c r="J189" i="2" s="1"/>
  <c r="K59" i="2"/>
  <c r="L59" i="2"/>
  <c r="M59" i="2"/>
  <c r="M189" i="2" s="1"/>
  <c r="N59" i="2"/>
  <c r="N189" i="2" s="1"/>
  <c r="O59" i="2"/>
  <c r="P59" i="2"/>
  <c r="Q59" i="2"/>
  <c r="Q189" i="2" s="1"/>
  <c r="R59" i="2"/>
  <c r="R189" i="2" s="1"/>
  <c r="H56" i="2"/>
  <c r="I56" i="2"/>
  <c r="I186" i="2" s="1"/>
  <c r="J56" i="2"/>
  <c r="J186" i="2" s="1"/>
  <c r="K56" i="2"/>
  <c r="K186" i="2" s="1"/>
  <c r="L56" i="2"/>
  <c r="L186" i="2" s="1"/>
  <c r="M56" i="2"/>
  <c r="N56" i="2"/>
  <c r="N186" i="2" s="1"/>
  <c r="O56" i="2"/>
  <c r="O186" i="2" s="1"/>
  <c r="P56" i="2"/>
  <c r="P186" i="2" s="1"/>
  <c r="Q56" i="2"/>
  <c r="R56" i="2"/>
  <c r="R186" i="2" s="1"/>
  <c r="G56" i="2"/>
  <c r="G186" i="2" s="1"/>
  <c r="R48" i="2"/>
  <c r="R184" i="2" s="1"/>
  <c r="Q48" i="2"/>
  <c r="Q184" i="2" s="1"/>
  <c r="P48" i="2"/>
  <c r="P184" i="2" s="1"/>
  <c r="O48" i="2"/>
  <c r="N48" i="2"/>
  <c r="N184" i="2" s="1"/>
  <c r="M48" i="2"/>
  <c r="M184" i="2" s="1"/>
  <c r="L48" i="2"/>
  <c r="L184" i="2" s="1"/>
  <c r="K48" i="2"/>
  <c r="J48" i="2"/>
  <c r="J184" i="2" s="1"/>
  <c r="I48" i="2"/>
  <c r="I184" i="2" s="1"/>
  <c r="H48" i="2"/>
  <c r="H184" i="2" s="1"/>
  <c r="G48" i="2"/>
  <c r="R47" i="2"/>
  <c r="R183" i="2" s="1"/>
  <c r="Q47" i="2"/>
  <c r="Q183" i="2" s="1"/>
  <c r="P47" i="2"/>
  <c r="P183" i="2" s="1"/>
  <c r="O47" i="2"/>
  <c r="N47" i="2"/>
  <c r="N183" i="2" s="1"/>
  <c r="M47" i="2"/>
  <c r="M183" i="2" s="1"/>
  <c r="L47" i="2"/>
  <c r="L183" i="2" s="1"/>
  <c r="K47" i="2"/>
  <c r="J47" i="2"/>
  <c r="J183" i="2" s="1"/>
  <c r="I47" i="2"/>
  <c r="I183" i="2" s="1"/>
  <c r="H47" i="2"/>
  <c r="H183" i="2" s="1"/>
  <c r="G47" i="2"/>
  <c r="R46" i="2"/>
  <c r="R182" i="2" s="1"/>
  <c r="Q46" i="2"/>
  <c r="Q182" i="2" s="1"/>
  <c r="P46" i="2"/>
  <c r="P182" i="2" s="1"/>
  <c r="O46" i="2"/>
  <c r="N46" i="2"/>
  <c r="N182" i="2" s="1"/>
  <c r="M46" i="2"/>
  <c r="M182" i="2" s="1"/>
  <c r="L46" i="2"/>
  <c r="L182" i="2" s="1"/>
  <c r="K46" i="2"/>
  <c r="J46" i="2"/>
  <c r="J182" i="2" s="1"/>
  <c r="I46" i="2"/>
  <c r="I182" i="2" s="1"/>
  <c r="H46" i="2"/>
  <c r="H182" i="2" s="1"/>
  <c r="G46" i="2"/>
  <c r="H45" i="2"/>
  <c r="H181" i="2" s="1"/>
  <c r="I45" i="2"/>
  <c r="I181" i="2" s="1"/>
  <c r="J45" i="2"/>
  <c r="J181" i="2" s="1"/>
  <c r="K45" i="2"/>
  <c r="K181" i="2" s="1"/>
  <c r="L45" i="2"/>
  <c r="L181" i="2" s="1"/>
  <c r="M45" i="2"/>
  <c r="M181" i="2" s="1"/>
  <c r="N45" i="2"/>
  <c r="N181" i="2" s="1"/>
  <c r="O45" i="2"/>
  <c r="O181" i="2" s="1"/>
  <c r="P45" i="2"/>
  <c r="P181" i="2" s="1"/>
  <c r="Q45" i="2"/>
  <c r="Q181" i="2" s="1"/>
  <c r="R45" i="2"/>
  <c r="R181" i="2" s="1"/>
  <c r="G45" i="2"/>
  <c r="G181" i="2" s="1"/>
  <c r="R43" i="2"/>
  <c r="R179" i="2" s="1"/>
  <c r="Q43" i="2"/>
  <c r="Q179" i="2" s="1"/>
  <c r="P43" i="2"/>
  <c r="O43" i="2"/>
  <c r="O179" i="2" s="1"/>
  <c r="N43" i="2"/>
  <c r="N179" i="2" s="1"/>
  <c r="M43" i="2"/>
  <c r="M179" i="2" s="1"/>
  <c r="L43" i="2"/>
  <c r="K43" i="2"/>
  <c r="K179" i="2" s="1"/>
  <c r="J43" i="2"/>
  <c r="J179" i="2" s="1"/>
  <c r="I43" i="2"/>
  <c r="I179" i="2" s="1"/>
  <c r="H43" i="2"/>
  <c r="G43" i="2"/>
  <c r="G179" i="2" s="1"/>
  <c r="R42" i="2"/>
  <c r="Q42" i="2"/>
  <c r="P42" i="2"/>
  <c r="P178" i="2" s="1"/>
  <c r="O42" i="2"/>
  <c r="O178" i="2" s="1"/>
  <c r="N42" i="2"/>
  <c r="M42" i="2"/>
  <c r="L42" i="2"/>
  <c r="L178" i="2" s="1"/>
  <c r="K42" i="2"/>
  <c r="J42" i="2"/>
  <c r="I42" i="2"/>
  <c r="H42" i="2"/>
  <c r="H178" i="2" s="1"/>
  <c r="G42" i="2"/>
  <c r="R41" i="2"/>
  <c r="Q41" i="2"/>
  <c r="Q177" i="2" s="1"/>
  <c r="P41" i="2"/>
  <c r="O41" i="2"/>
  <c r="O177" i="2" s="1"/>
  <c r="N41" i="2"/>
  <c r="M41" i="2"/>
  <c r="M177" i="2" s="1"/>
  <c r="L41" i="2"/>
  <c r="K41" i="2"/>
  <c r="K177" i="2" s="1"/>
  <c r="J41" i="2"/>
  <c r="I41" i="2"/>
  <c r="I177" i="2" s="1"/>
  <c r="H41" i="2"/>
  <c r="G41" i="2"/>
  <c r="H40" i="2"/>
  <c r="I40" i="2"/>
  <c r="I176" i="2" s="1"/>
  <c r="J40" i="2"/>
  <c r="K40" i="2"/>
  <c r="L40" i="2"/>
  <c r="M40" i="2"/>
  <c r="M176" i="2" s="1"/>
  <c r="N40" i="2"/>
  <c r="O40" i="2"/>
  <c r="P40" i="2"/>
  <c r="Q40" i="2"/>
  <c r="Q176" i="2" s="1"/>
  <c r="R40" i="2"/>
  <c r="G40" i="2"/>
  <c r="G34" i="2"/>
  <c r="G35" i="2"/>
  <c r="H35" i="2"/>
  <c r="I35" i="2"/>
  <c r="J35" i="2"/>
  <c r="K35" i="2"/>
  <c r="L35" i="2"/>
  <c r="M35" i="2"/>
  <c r="N35" i="2"/>
  <c r="O35" i="2"/>
  <c r="P35" i="2"/>
  <c r="Q35" i="2"/>
  <c r="R35" i="2"/>
  <c r="G36" i="2"/>
  <c r="H36" i="2"/>
  <c r="H145" i="2" s="1"/>
  <c r="I36" i="2"/>
  <c r="J36" i="2"/>
  <c r="K36" i="2"/>
  <c r="L36" i="2"/>
  <c r="L145" i="2" s="1"/>
  <c r="M36" i="2"/>
  <c r="N36" i="2"/>
  <c r="O36" i="2"/>
  <c r="P36" i="2"/>
  <c r="P145" i="2" s="1"/>
  <c r="Q36" i="2"/>
  <c r="R36" i="2"/>
  <c r="G37" i="2"/>
  <c r="H37" i="2"/>
  <c r="I37" i="2"/>
  <c r="J37" i="2"/>
  <c r="K37" i="2"/>
  <c r="L37" i="2"/>
  <c r="M37" i="2"/>
  <c r="N37" i="2"/>
  <c r="O37" i="2"/>
  <c r="P37" i="2"/>
  <c r="Q37" i="2"/>
  <c r="R37" i="2"/>
  <c r="H34" i="2"/>
  <c r="I34" i="2"/>
  <c r="J34" i="2"/>
  <c r="K34" i="2"/>
  <c r="L34" i="2"/>
  <c r="M34" i="2"/>
  <c r="N34" i="2"/>
  <c r="O34" i="2"/>
  <c r="P34" i="2"/>
  <c r="Q34" i="2"/>
  <c r="R34" i="2"/>
  <c r="L169" i="2"/>
  <c r="H164" i="2"/>
  <c r="I164" i="2"/>
  <c r="J164" i="2"/>
  <c r="K164" i="2"/>
  <c r="L164" i="2"/>
  <c r="M164" i="2"/>
  <c r="N164" i="2"/>
  <c r="O164" i="2"/>
  <c r="P164" i="2"/>
  <c r="Q164" i="2"/>
  <c r="R164" i="2"/>
  <c r="G164" i="2"/>
  <c r="F163" i="2"/>
  <c r="F162" i="2"/>
  <c r="F161" i="2"/>
  <c r="F160" i="2"/>
  <c r="R142" i="2"/>
  <c r="O142" i="2"/>
  <c r="K142" i="2"/>
  <c r="G142" i="2"/>
  <c r="M145" i="2" l="1"/>
  <c r="J142" i="2"/>
  <c r="F157" i="2"/>
  <c r="K159" i="2"/>
  <c r="R159" i="2"/>
  <c r="N159" i="2"/>
  <c r="F141" i="2"/>
  <c r="F140" i="2"/>
  <c r="N142" i="2"/>
  <c r="M159" i="2"/>
  <c r="I159" i="2"/>
  <c r="F139" i="2"/>
  <c r="I158" i="2"/>
  <c r="F158" i="2" s="1"/>
  <c r="M172" i="2"/>
  <c r="J159" i="2"/>
  <c r="O159" i="2"/>
  <c r="G156" i="2"/>
  <c r="F156" i="2" s="1"/>
  <c r="L159" i="2"/>
  <c r="P159" i="2"/>
  <c r="Q142" i="2"/>
  <c r="M142" i="2"/>
  <c r="I142" i="2"/>
  <c r="Q159" i="2"/>
  <c r="F155" i="2"/>
  <c r="Q145" i="2"/>
  <c r="Q172" i="2" s="1"/>
  <c r="I145" i="2"/>
  <c r="I172" i="2" s="1"/>
  <c r="N169" i="2"/>
  <c r="P172" i="2"/>
  <c r="L172" i="2"/>
  <c r="F167" i="2"/>
  <c r="H172" i="2"/>
  <c r="F166" i="2"/>
  <c r="J169" i="2"/>
  <c r="P169" i="2"/>
  <c r="H169" i="2"/>
  <c r="K178" i="2"/>
  <c r="I144" i="2"/>
  <c r="I171" i="2" s="1"/>
  <c r="H116" i="2"/>
  <c r="L116" i="2"/>
  <c r="P116" i="2"/>
  <c r="H143" i="2"/>
  <c r="H170" i="2" s="1"/>
  <c r="Q144" i="2"/>
  <c r="Q171" i="2" s="1"/>
  <c r="M144" i="2"/>
  <c r="M171" i="2" s="1"/>
  <c r="G177" i="2"/>
  <c r="F114" i="2"/>
  <c r="G178" i="2"/>
  <c r="G116" i="2"/>
  <c r="O146" i="2"/>
  <c r="O173" i="2" s="1"/>
  <c r="K146" i="2"/>
  <c r="K173" i="2" s="1"/>
  <c r="G146" i="2"/>
  <c r="G173" i="2" s="1"/>
  <c r="G145" i="2"/>
  <c r="G172" i="2" s="1"/>
  <c r="O143" i="2"/>
  <c r="O170" i="2" s="1"/>
  <c r="K143" i="2"/>
  <c r="K170" i="2" s="1"/>
  <c r="G143" i="2"/>
  <c r="G170" i="2" s="1"/>
  <c r="Q146" i="2"/>
  <c r="Q173" i="2" s="1"/>
  <c r="M146" i="2"/>
  <c r="M173" i="2" s="1"/>
  <c r="I146" i="2"/>
  <c r="I173" i="2" s="1"/>
  <c r="F115" i="2"/>
  <c r="R143" i="2"/>
  <c r="R170" i="2" s="1"/>
  <c r="N143" i="2"/>
  <c r="N170" i="2" s="1"/>
  <c r="O176" i="2"/>
  <c r="K176" i="2"/>
  <c r="I116" i="2"/>
  <c r="Q143" i="2"/>
  <c r="Q170" i="2" s="1"/>
  <c r="M143" i="2"/>
  <c r="M170" i="2" s="1"/>
  <c r="I143" i="2"/>
  <c r="I170" i="2" s="1"/>
  <c r="M178" i="2"/>
  <c r="Q178" i="2"/>
  <c r="K116" i="2"/>
  <c r="O116" i="2"/>
  <c r="J178" i="2"/>
  <c r="N178" i="2"/>
  <c r="R178" i="2"/>
  <c r="R116" i="2"/>
  <c r="N116" i="2"/>
  <c r="J116" i="2"/>
  <c r="F120" i="2"/>
  <c r="I178" i="2"/>
  <c r="P146" i="2"/>
  <c r="P173" i="2" s="1"/>
  <c r="L146" i="2"/>
  <c r="L173" i="2" s="1"/>
  <c r="H146" i="2"/>
  <c r="H173" i="2" s="1"/>
  <c r="H179" i="2"/>
  <c r="L179" i="2"/>
  <c r="P179" i="2"/>
  <c r="F112" i="2"/>
  <c r="R144" i="2"/>
  <c r="R171" i="2" s="1"/>
  <c r="N144" i="2"/>
  <c r="N171" i="2" s="1"/>
  <c r="J144" i="2"/>
  <c r="J171" i="2" s="1"/>
  <c r="P176" i="2"/>
  <c r="L176" i="2"/>
  <c r="H176" i="2"/>
  <c r="J177" i="2"/>
  <c r="N177" i="2"/>
  <c r="R177" i="2"/>
  <c r="P144" i="2"/>
  <c r="P171" i="2" s="1"/>
  <c r="L144" i="2"/>
  <c r="L171" i="2" s="1"/>
  <c r="H144" i="2"/>
  <c r="H171" i="2" s="1"/>
  <c r="R176" i="2"/>
  <c r="N176" i="2"/>
  <c r="J176" i="2"/>
  <c r="H177" i="2"/>
  <c r="L177" i="2"/>
  <c r="P177" i="2"/>
  <c r="M116" i="2"/>
  <c r="Q116" i="2"/>
  <c r="R146" i="2"/>
  <c r="R173" i="2" s="1"/>
  <c r="N146" i="2"/>
  <c r="N173" i="2" s="1"/>
  <c r="J146" i="2"/>
  <c r="J173" i="2" s="1"/>
  <c r="P143" i="2"/>
  <c r="P170" i="2" s="1"/>
  <c r="L143" i="2"/>
  <c r="L170" i="2" s="1"/>
  <c r="O144" i="2"/>
  <c r="O171" i="2" s="1"/>
  <c r="K144" i="2"/>
  <c r="K171" i="2" s="1"/>
  <c r="O145" i="2"/>
  <c r="O172" i="2" s="1"/>
  <c r="K145" i="2"/>
  <c r="K172" i="2" s="1"/>
  <c r="R145" i="2"/>
  <c r="R172" i="2" s="1"/>
  <c r="N145" i="2"/>
  <c r="N172" i="2" s="1"/>
  <c r="J145" i="2"/>
  <c r="J172" i="2" s="1"/>
  <c r="J143" i="2"/>
  <c r="J170" i="2" s="1"/>
  <c r="F37" i="2"/>
  <c r="F36" i="2"/>
  <c r="F35" i="2"/>
  <c r="G144" i="2"/>
  <c r="G171" i="2" s="1"/>
  <c r="F40" i="2"/>
  <c r="G176" i="2"/>
  <c r="G169" i="2"/>
  <c r="O169" i="2"/>
  <c r="K169" i="2"/>
  <c r="F165" i="2"/>
  <c r="F169" i="2" s="1"/>
  <c r="F164" i="2"/>
  <c r="H159" i="2"/>
  <c r="P142" i="2"/>
  <c r="L142" i="2"/>
  <c r="H142" i="2"/>
  <c r="F138" i="2"/>
  <c r="F142" i="2" s="1"/>
  <c r="F113" i="2"/>
  <c r="F34" i="2"/>
  <c r="I13" i="7"/>
  <c r="J13" i="7"/>
  <c r="K13" i="7"/>
  <c r="L13" i="7"/>
  <c r="M13" i="7"/>
  <c r="H13" i="7" s="1"/>
  <c r="N13" i="7"/>
  <c r="I14" i="7"/>
  <c r="J14" i="7"/>
  <c r="H14" i="7" s="1"/>
  <c r="K14" i="7"/>
  <c r="L14" i="7"/>
  <c r="M14" i="7"/>
  <c r="N14" i="7"/>
  <c r="I15" i="7"/>
  <c r="J15" i="7"/>
  <c r="K15" i="7"/>
  <c r="L15" i="7"/>
  <c r="M15" i="7"/>
  <c r="N15" i="7"/>
  <c r="J12" i="7"/>
  <c r="K12" i="7"/>
  <c r="L12" i="7"/>
  <c r="M12" i="7"/>
  <c r="N12" i="7"/>
  <c r="I12" i="7"/>
  <c r="K16" i="7"/>
  <c r="N11" i="7"/>
  <c r="I11" i="7"/>
  <c r="J11" i="7"/>
  <c r="K11" i="7"/>
  <c r="L11" i="7"/>
  <c r="M11" i="7"/>
  <c r="H8" i="7"/>
  <c r="H9" i="7"/>
  <c r="H10" i="7"/>
  <c r="H7" i="7"/>
  <c r="H11" i="7" s="1"/>
  <c r="G159" i="2" l="1"/>
  <c r="F159" i="2"/>
  <c r="H174" i="2"/>
  <c r="K174" i="2"/>
  <c r="I174" i="2"/>
  <c r="G174" i="2"/>
  <c r="Q174" i="2"/>
  <c r="L174" i="2"/>
  <c r="M174" i="2"/>
  <c r="F116" i="2"/>
  <c r="P174" i="2"/>
  <c r="F170" i="2"/>
  <c r="O174" i="2"/>
  <c r="N174" i="2"/>
  <c r="R174" i="2"/>
  <c r="F173" i="2"/>
  <c r="J174" i="2"/>
  <c r="F172" i="2"/>
  <c r="F171" i="2"/>
  <c r="H12" i="7"/>
  <c r="H16" i="7" s="1"/>
  <c r="H15" i="7"/>
  <c r="M16" i="7"/>
  <c r="I16" i="7"/>
  <c r="N16" i="7"/>
  <c r="J16" i="7"/>
  <c r="L16" i="7"/>
  <c r="E26" i="1"/>
  <c r="F26" i="1"/>
  <c r="G26" i="1"/>
  <c r="H26" i="1"/>
  <c r="I26" i="1"/>
  <c r="J26" i="1"/>
  <c r="D26" i="1"/>
  <c r="E25" i="1"/>
  <c r="F25" i="1"/>
  <c r="G25" i="1"/>
  <c r="H25" i="1"/>
  <c r="I25" i="1"/>
  <c r="J25" i="1"/>
  <c r="F174" i="2" l="1"/>
  <c r="K20" i="1"/>
  <c r="L20" i="1" s="1"/>
  <c r="M20" i="1" s="1"/>
  <c r="N20" i="1" s="1"/>
  <c r="O20" i="1" s="1"/>
  <c r="P20" i="1" s="1"/>
  <c r="Q20" i="1" s="1"/>
  <c r="K21" i="1"/>
  <c r="L21" i="1"/>
  <c r="M21" i="1" s="1"/>
  <c r="N21" i="1" s="1"/>
  <c r="O21" i="1" s="1"/>
  <c r="P21" i="1" s="1"/>
  <c r="Q21" i="1" s="1"/>
  <c r="K22" i="1"/>
  <c r="L22" i="1"/>
  <c r="M22" i="1"/>
  <c r="N22" i="1" s="1"/>
  <c r="O22" i="1" s="1"/>
  <c r="P22" i="1" s="1"/>
  <c r="Q22" i="1" s="1"/>
  <c r="K23" i="1"/>
  <c r="L23" i="1" s="1"/>
  <c r="M23" i="1" s="1"/>
  <c r="N23" i="1" s="1"/>
  <c r="O23" i="1" s="1"/>
  <c r="P23" i="1" s="1"/>
  <c r="Q23" i="1" s="1"/>
  <c r="K24" i="1"/>
  <c r="L24" i="1" s="1"/>
  <c r="M24" i="1" s="1"/>
  <c r="N24" i="1" s="1"/>
  <c r="O24" i="1" s="1"/>
  <c r="P24" i="1" s="1"/>
  <c r="Q24" i="1" s="1"/>
  <c r="K25" i="1"/>
  <c r="L25" i="1" s="1"/>
  <c r="M25" i="1" s="1"/>
  <c r="N25" i="1" s="1"/>
  <c r="O25" i="1" s="1"/>
  <c r="P25" i="1" s="1"/>
  <c r="Q25" i="1" s="1"/>
  <c r="K26" i="1"/>
  <c r="L26" i="1" s="1"/>
  <c r="M26" i="1" s="1"/>
  <c r="N26" i="1" s="1"/>
  <c r="O26" i="1" s="1"/>
  <c r="P26" i="1" s="1"/>
  <c r="Q26" i="1" s="1"/>
  <c r="K19" i="1"/>
  <c r="L19" i="1" s="1"/>
  <c r="M19" i="1" s="1"/>
  <c r="N19" i="1" s="1"/>
  <c r="O19" i="1" s="1"/>
  <c r="P19" i="1" s="1"/>
  <c r="Q19" i="1" s="1"/>
  <c r="Q9" i="1"/>
  <c r="Q8" i="1"/>
  <c r="D8" i="1" l="1"/>
  <c r="R200" i="2" l="1"/>
  <c r="Q200" i="2"/>
  <c r="P200" i="2"/>
  <c r="O200" i="2"/>
  <c r="N200" i="2"/>
  <c r="M200" i="2"/>
  <c r="L200" i="2"/>
  <c r="K200" i="2"/>
  <c r="J200" i="2"/>
  <c r="I200" i="2"/>
  <c r="H200" i="2"/>
  <c r="G200" i="2"/>
  <c r="F199" i="2"/>
  <c r="F198" i="2"/>
  <c r="F197" i="2"/>
  <c r="F196" i="2"/>
  <c r="R195" i="2"/>
  <c r="Q195" i="2"/>
  <c r="P195" i="2"/>
  <c r="O195" i="2"/>
  <c r="N195" i="2"/>
  <c r="M195" i="2"/>
  <c r="L195" i="2"/>
  <c r="K195" i="2"/>
  <c r="J195" i="2"/>
  <c r="I195" i="2"/>
  <c r="H195" i="2"/>
  <c r="G195" i="2"/>
  <c r="F194" i="2"/>
  <c r="F193" i="2"/>
  <c r="F192" i="2"/>
  <c r="F191" i="2"/>
  <c r="R190" i="2"/>
  <c r="Q190" i="2"/>
  <c r="P190" i="2"/>
  <c r="O190" i="2"/>
  <c r="N190" i="2"/>
  <c r="M190" i="2"/>
  <c r="L190" i="2"/>
  <c r="K190" i="2"/>
  <c r="J190" i="2"/>
  <c r="I190" i="2"/>
  <c r="H190" i="2"/>
  <c r="G190" i="2"/>
  <c r="F189" i="2"/>
  <c r="F188" i="2"/>
  <c r="F187" i="2"/>
  <c r="F186" i="2"/>
  <c r="R185" i="2"/>
  <c r="Q185" i="2"/>
  <c r="P185" i="2"/>
  <c r="O185" i="2"/>
  <c r="N185" i="2"/>
  <c r="M185" i="2"/>
  <c r="L185" i="2"/>
  <c r="K185" i="2"/>
  <c r="J185" i="2"/>
  <c r="I185" i="2"/>
  <c r="H185" i="2"/>
  <c r="G185" i="2"/>
  <c r="F184" i="2"/>
  <c r="F183" i="2"/>
  <c r="F182" i="2"/>
  <c r="F181" i="2"/>
  <c r="R180" i="2"/>
  <c r="Q180" i="2"/>
  <c r="P180" i="2"/>
  <c r="O180" i="2"/>
  <c r="N180" i="2"/>
  <c r="M180" i="2"/>
  <c r="L180" i="2"/>
  <c r="K180" i="2"/>
  <c r="J180" i="2"/>
  <c r="I180" i="2"/>
  <c r="H180" i="2"/>
  <c r="G180" i="2"/>
  <c r="F179" i="2"/>
  <c r="F178" i="2"/>
  <c r="F177" i="2"/>
  <c r="F176" i="2"/>
  <c r="R153" i="2"/>
  <c r="Q153" i="2"/>
  <c r="P153" i="2"/>
  <c r="O153" i="2"/>
  <c r="N153" i="2"/>
  <c r="M153" i="2"/>
  <c r="L153" i="2"/>
  <c r="K153" i="2"/>
  <c r="J153" i="2"/>
  <c r="I153" i="2"/>
  <c r="H153" i="2"/>
  <c r="G153" i="2"/>
  <c r="F152" i="2"/>
  <c r="F151" i="2"/>
  <c r="F150" i="2"/>
  <c r="F149" i="2"/>
  <c r="R147" i="2"/>
  <c r="Q147" i="2"/>
  <c r="P147" i="2"/>
  <c r="O147" i="2"/>
  <c r="N147" i="2"/>
  <c r="M147" i="2"/>
  <c r="L147" i="2"/>
  <c r="K147" i="2"/>
  <c r="J147" i="2"/>
  <c r="I147" i="2"/>
  <c r="H147" i="2"/>
  <c r="G147" i="2"/>
  <c r="F146" i="2"/>
  <c r="F145" i="2"/>
  <c r="F144" i="2"/>
  <c r="F143" i="2"/>
  <c r="R137" i="2"/>
  <c r="Q137" i="2"/>
  <c r="P137" i="2"/>
  <c r="O137" i="2"/>
  <c r="N137" i="2"/>
  <c r="M137" i="2"/>
  <c r="L137" i="2"/>
  <c r="K137" i="2"/>
  <c r="J137" i="2"/>
  <c r="I137" i="2"/>
  <c r="H137" i="2"/>
  <c r="G137" i="2"/>
  <c r="F136" i="2"/>
  <c r="F135" i="2"/>
  <c r="F134" i="2"/>
  <c r="F133" i="2"/>
  <c r="R132" i="2"/>
  <c r="Q132" i="2"/>
  <c r="P132" i="2"/>
  <c r="O132" i="2"/>
  <c r="N132" i="2"/>
  <c r="M132" i="2"/>
  <c r="L132" i="2"/>
  <c r="K132" i="2"/>
  <c r="J132" i="2"/>
  <c r="I132" i="2"/>
  <c r="H132" i="2"/>
  <c r="G132" i="2"/>
  <c r="F131" i="2"/>
  <c r="F130" i="2"/>
  <c r="F129" i="2"/>
  <c r="F128" i="2"/>
  <c r="R127" i="2"/>
  <c r="Q127" i="2"/>
  <c r="P127" i="2"/>
  <c r="O127" i="2"/>
  <c r="N127" i="2"/>
  <c r="M127" i="2"/>
  <c r="L127" i="2"/>
  <c r="K127" i="2"/>
  <c r="J127" i="2"/>
  <c r="I127" i="2"/>
  <c r="H127" i="2"/>
  <c r="G127" i="2"/>
  <c r="F126" i="2"/>
  <c r="F125" i="2"/>
  <c r="F124" i="2"/>
  <c r="F123" i="2"/>
  <c r="R122" i="2"/>
  <c r="Q122" i="2"/>
  <c r="P122" i="2"/>
  <c r="O122" i="2"/>
  <c r="N122" i="2"/>
  <c r="M122" i="2"/>
  <c r="L122" i="2"/>
  <c r="K122" i="2"/>
  <c r="J122" i="2"/>
  <c r="I122" i="2"/>
  <c r="H122" i="2"/>
  <c r="G122" i="2"/>
  <c r="F121" i="2"/>
  <c r="F119" i="2"/>
  <c r="F118" i="2"/>
  <c r="R111" i="2"/>
  <c r="Q111" i="2"/>
  <c r="P111" i="2"/>
  <c r="O111" i="2"/>
  <c r="N111" i="2"/>
  <c r="M111" i="2"/>
  <c r="L111" i="2"/>
  <c r="K111" i="2"/>
  <c r="J111" i="2"/>
  <c r="I111" i="2"/>
  <c r="H111" i="2"/>
  <c r="G111" i="2"/>
  <c r="F110" i="2"/>
  <c r="F109" i="2"/>
  <c r="F108" i="2"/>
  <c r="F107" i="2"/>
  <c r="R106" i="2"/>
  <c r="Q106" i="2"/>
  <c r="P106" i="2"/>
  <c r="O106" i="2"/>
  <c r="N106" i="2"/>
  <c r="M106" i="2"/>
  <c r="L106" i="2"/>
  <c r="K106" i="2"/>
  <c r="J106" i="2"/>
  <c r="I106" i="2"/>
  <c r="H106" i="2"/>
  <c r="G106" i="2"/>
  <c r="F105" i="2"/>
  <c r="F104" i="2"/>
  <c r="F103" i="2"/>
  <c r="F102" i="2"/>
  <c r="R101" i="2"/>
  <c r="Q101" i="2"/>
  <c r="P101" i="2"/>
  <c r="O101" i="2"/>
  <c r="N101" i="2"/>
  <c r="M101" i="2"/>
  <c r="L101" i="2"/>
  <c r="K101" i="2"/>
  <c r="J101" i="2"/>
  <c r="I101" i="2"/>
  <c r="H101" i="2"/>
  <c r="G101" i="2"/>
  <c r="F100" i="2"/>
  <c r="F99" i="2"/>
  <c r="F98" i="2"/>
  <c r="F97" i="2"/>
  <c r="R96" i="2"/>
  <c r="Q96" i="2"/>
  <c r="P96" i="2"/>
  <c r="O96" i="2"/>
  <c r="N96" i="2"/>
  <c r="M96" i="2"/>
  <c r="L96" i="2"/>
  <c r="K96" i="2"/>
  <c r="J96" i="2"/>
  <c r="I96" i="2"/>
  <c r="H96" i="2"/>
  <c r="G96" i="2"/>
  <c r="F95" i="2"/>
  <c r="F94" i="2"/>
  <c r="F93" i="2"/>
  <c r="F92" i="2"/>
  <c r="R91" i="2"/>
  <c r="Q91" i="2"/>
  <c r="P91" i="2"/>
  <c r="O91" i="2"/>
  <c r="N91" i="2"/>
  <c r="M91" i="2"/>
  <c r="L91" i="2"/>
  <c r="K91" i="2"/>
  <c r="J91" i="2"/>
  <c r="I91" i="2"/>
  <c r="H91" i="2"/>
  <c r="G91" i="2"/>
  <c r="F90" i="2"/>
  <c r="F89" i="2"/>
  <c r="F88" i="2"/>
  <c r="F87" i="2"/>
  <c r="R86" i="2"/>
  <c r="Q86" i="2"/>
  <c r="P86" i="2"/>
  <c r="O86" i="2"/>
  <c r="N86" i="2"/>
  <c r="M86" i="2"/>
  <c r="L86" i="2"/>
  <c r="K86" i="2"/>
  <c r="J86" i="2"/>
  <c r="I86" i="2"/>
  <c r="H86" i="2"/>
  <c r="G86" i="2"/>
  <c r="F85" i="2"/>
  <c r="F84" i="2"/>
  <c r="F83" i="2"/>
  <c r="F82" i="2"/>
  <c r="R81" i="2"/>
  <c r="Q81" i="2"/>
  <c r="P81" i="2"/>
  <c r="O81" i="2"/>
  <c r="N81" i="2"/>
  <c r="M81" i="2"/>
  <c r="L81" i="2"/>
  <c r="K81" i="2"/>
  <c r="J81" i="2"/>
  <c r="I81" i="2"/>
  <c r="H81" i="2"/>
  <c r="G81" i="2"/>
  <c r="F80" i="2"/>
  <c r="F79" i="2"/>
  <c r="F78" i="2"/>
  <c r="F77" i="2"/>
  <c r="R76" i="2"/>
  <c r="Q76" i="2"/>
  <c r="P76" i="2"/>
  <c r="O76" i="2"/>
  <c r="N76" i="2"/>
  <c r="M76" i="2"/>
  <c r="L76" i="2"/>
  <c r="K76" i="2"/>
  <c r="J76" i="2"/>
  <c r="I76" i="2"/>
  <c r="H76" i="2"/>
  <c r="G76" i="2"/>
  <c r="F75" i="2"/>
  <c r="F74" i="2"/>
  <c r="F73" i="2"/>
  <c r="F72" i="2"/>
  <c r="R71" i="2"/>
  <c r="R66" i="2"/>
  <c r="Q71" i="2"/>
  <c r="P71" i="2"/>
  <c r="O71" i="2"/>
  <c r="N71" i="2"/>
  <c r="M71" i="2"/>
  <c r="L71" i="2"/>
  <c r="K71" i="2"/>
  <c r="J71" i="2"/>
  <c r="I71" i="2"/>
  <c r="H71" i="2"/>
  <c r="G71" i="2"/>
  <c r="F70" i="2"/>
  <c r="F69" i="2"/>
  <c r="F68" i="2"/>
  <c r="F67" i="2"/>
  <c r="Q66" i="2"/>
  <c r="P66" i="2"/>
  <c r="O66" i="2"/>
  <c r="N66" i="2"/>
  <c r="M66" i="2"/>
  <c r="L66" i="2"/>
  <c r="K66" i="2"/>
  <c r="J66" i="2"/>
  <c r="I66" i="2"/>
  <c r="H66" i="2"/>
  <c r="G66" i="2"/>
  <c r="F65" i="2"/>
  <c r="F64" i="2"/>
  <c r="F63" i="2"/>
  <c r="F62" i="2"/>
  <c r="R55" i="2"/>
  <c r="Q55" i="2"/>
  <c r="P55" i="2"/>
  <c r="O55" i="2"/>
  <c r="N55" i="2"/>
  <c r="M55" i="2"/>
  <c r="L55" i="2"/>
  <c r="K55" i="2"/>
  <c r="J55" i="2"/>
  <c r="I55" i="2"/>
  <c r="H55" i="2"/>
  <c r="G55" i="2"/>
  <c r="F54" i="2"/>
  <c r="F53" i="2"/>
  <c r="F52" i="2"/>
  <c r="F51" i="2"/>
  <c r="R33" i="2"/>
  <c r="Q33" i="2"/>
  <c r="P33" i="2"/>
  <c r="O33" i="2"/>
  <c r="N33" i="2"/>
  <c r="M33" i="2"/>
  <c r="L33" i="2"/>
  <c r="K33" i="2"/>
  <c r="J33" i="2"/>
  <c r="I33" i="2"/>
  <c r="H33" i="2"/>
  <c r="G33" i="2"/>
  <c r="F32" i="2"/>
  <c r="F31" i="2"/>
  <c r="F30" i="2"/>
  <c r="F29" i="2"/>
  <c r="R28" i="2"/>
  <c r="Q28" i="2"/>
  <c r="P28" i="2"/>
  <c r="O28" i="2"/>
  <c r="N28" i="2"/>
  <c r="M28" i="2"/>
  <c r="L28" i="2"/>
  <c r="K28" i="2"/>
  <c r="J28" i="2"/>
  <c r="I28" i="2"/>
  <c r="H28" i="2"/>
  <c r="G28" i="2"/>
  <c r="F27" i="2"/>
  <c r="F26" i="2"/>
  <c r="F25" i="2"/>
  <c r="F24" i="2"/>
  <c r="R23" i="2"/>
  <c r="Q23" i="2"/>
  <c r="P23" i="2"/>
  <c r="O23" i="2"/>
  <c r="N23" i="2"/>
  <c r="M23" i="2"/>
  <c r="L23" i="2"/>
  <c r="K23" i="2"/>
  <c r="J23" i="2"/>
  <c r="I23" i="2"/>
  <c r="H23" i="2"/>
  <c r="G23" i="2"/>
  <c r="F22" i="2"/>
  <c r="F21" i="2"/>
  <c r="F20" i="2"/>
  <c r="F19" i="2"/>
  <c r="R18" i="2"/>
  <c r="Q18" i="2"/>
  <c r="P18" i="2"/>
  <c r="O18" i="2"/>
  <c r="N18" i="2"/>
  <c r="M18" i="2"/>
  <c r="L18" i="2"/>
  <c r="K18" i="2"/>
  <c r="J18" i="2"/>
  <c r="I18" i="2"/>
  <c r="H18" i="2"/>
  <c r="G18" i="2"/>
  <c r="F17" i="2"/>
  <c r="F16" i="2"/>
  <c r="F15" i="2"/>
  <c r="F14" i="2"/>
  <c r="G13" i="2"/>
  <c r="H13" i="2"/>
  <c r="I13" i="2"/>
  <c r="J13" i="2"/>
  <c r="K13" i="2"/>
  <c r="L13" i="2"/>
  <c r="M13" i="2"/>
  <c r="N13" i="2"/>
  <c r="O13" i="2"/>
  <c r="P13" i="2"/>
  <c r="Q13" i="2"/>
  <c r="R13" i="2"/>
  <c r="F10" i="2"/>
  <c r="F11" i="2"/>
  <c r="F12" i="2"/>
  <c r="F9" i="2"/>
  <c r="F147" i="2" l="1"/>
  <c r="F153" i="2"/>
  <c r="F180" i="2"/>
  <c r="F185" i="2"/>
  <c r="F190" i="2"/>
  <c r="F200" i="2"/>
  <c r="M49" i="2"/>
  <c r="P49" i="2"/>
  <c r="L49" i="2"/>
  <c r="H49" i="2"/>
  <c r="F42" i="2"/>
  <c r="L44" i="2"/>
  <c r="O44" i="2"/>
  <c r="K44" i="2"/>
  <c r="R44" i="2"/>
  <c r="Q44" i="2"/>
  <c r="M44" i="2"/>
  <c r="F58" i="2"/>
  <c r="F47" i="2"/>
  <c r="O49" i="2"/>
  <c r="K49" i="2"/>
  <c r="P60" i="2"/>
  <c r="L60" i="2"/>
  <c r="F56" i="2"/>
  <c r="G49" i="2"/>
  <c r="R60" i="2"/>
  <c r="N60" i="2"/>
  <c r="J60" i="2"/>
  <c r="Q60" i="2"/>
  <c r="M60" i="2"/>
  <c r="I60" i="2"/>
  <c r="N38" i="2"/>
  <c r="P38" i="2"/>
  <c r="R49" i="2"/>
  <c r="F96" i="2"/>
  <c r="Q49" i="2"/>
  <c r="I49" i="2"/>
  <c r="F195" i="2"/>
  <c r="N49" i="2"/>
  <c r="J49" i="2"/>
  <c r="O60" i="2"/>
  <c r="K60" i="2"/>
  <c r="Q38" i="2"/>
  <c r="M38" i="2"/>
  <c r="J44" i="2"/>
  <c r="F59" i="2"/>
  <c r="P44" i="2"/>
  <c r="H44" i="2"/>
  <c r="G44" i="2"/>
  <c r="N44" i="2"/>
  <c r="F13" i="2"/>
  <c r="F71" i="2"/>
  <c r="F18" i="2"/>
  <c r="F23" i="2"/>
  <c r="F28" i="2"/>
  <c r="F33" i="2"/>
  <c r="F55" i="2"/>
  <c r="F66" i="2"/>
  <c r="F76" i="2"/>
  <c r="F81" i="2"/>
  <c r="F86" i="2"/>
  <c r="F91" i="2"/>
  <c r="F101" i="2"/>
  <c r="F106" i="2"/>
  <c r="F111" i="2"/>
  <c r="F122" i="2"/>
  <c r="F127" i="2"/>
  <c r="F132" i="2"/>
  <c r="F137" i="2"/>
  <c r="I44" i="2" l="1"/>
  <c r="R38" i="2"/>
  <c r="J38" i="2"/>
  <c r="H38" i="2"/>
  <c r="I38" i="2"/>
  <c r="L38" i="2"/>
  <c r="K38" i="2"/>
  <c r="F41" i="2"/>
  <c r="F43" i="2"/>
  <c r="F45" i="2"/>
  <c r="G38" i="2"/>
  <c r="F48" i="2"/>
  <c r="G60" i="2"/>
  <c r="F57" i="2"/>
  <c r="F60" i="2" s="1"/>
  <c r="O38" i="2"/>
  <c r="F46" i="2"/>
  <c r="H60" i="2"/>
  <c r="F44" i="2" l="1"/>
  <c r="F38" i="2"/>
  <c r="F49" i="2"/>
</calcChain>
</file>

<file path=xl/sharedStrings.xml><?xml version="1.0" encoding="utf-8"?>
<sst xmlns="http://schemas.openxmlformats.org/spreadsheetml/2006/main" count="703" uniqueCount="322">
  <si>
    <t>№ целевого показателя</t>
  </si>
  <si>
    <t>Наименование целевых показателей мунципальной программы</t>
  </si>
  <si>
    <t>Базовый показатель на начало реализации мунципальной программы</t>
  </si>
  <si>
    <t>Целевое значение показателя на момент окончания действия мунципальной программы</t>
  </si>
  <si>
    <t>Значение целевого показателя по годам</t>
  </si>
  <si>
    <t>Таблица 1</t>
  </si>
  <si>
    <t>«Развитие сети автомобильных дорог, транспорта и благоустройство в городе Югорске на 2019-2025 годы и на период до 2030 года»</t>
  </si>
  <si>
    <t>Единица измерения</t>
  </si>
  <si>
    <t>Код строки</t>
  </si>
  <si>
    <t>№ основного мероприятия</t>
  </si>
  <si>
    <t>Основные мероприятия программы (связь мероприятий с целевыми показателями муниципальной программы)</t>
  </si>
  <si>
    <t>Ответственный исполнитель/ соисполнитель (наименование органа или структурного подразделения, учреждения)</t>
  </si>
  <si>
    <t>Финансовые затраты на реализацию (тыс. рублей)</t>
  </si>
  <si>
    <t>Источники финансирования</t>
  </si>
  <si>
    <t>Всего</t>
  </si>
  <si>
    <t>федеральный бюджет</t>
  </si>
  <si>
    <t>бюджет автономного округа</t>
  </si>
  <si>
    <t>местный бюджет</t>
  </si>
  <si>
    <t>иные внебюджетные источники</t>
  </si>
  <si>
    <t>ВСЕГО ПО МУНИЦИПАЛЬНОЙ ПРОГРАММЕ</t>
  </si>
  <si>
    <t>Х</t>
  </si>
  <si>
    <t>в том числе:</t>
  </si>
  <si>
    <t>Инвестиции в объекты муниципальной собственности</t>
  </si>
  <si>
    <t>Цель 1. Создание условий для устойчивого развития и сохранности автомобильных дорог местного значения, развития транспорта, обеспечивающее повышение доступности и безопасности транспортных услуг.</t>
  </si>
  <si>
    <t>Подпрограмма 1. Развитие сети автомобильных дорог и транспорта в городе Югорске.</t>
  </si>
  <si>
    <t>Цель 2. Сокращение дорожно-транспортных происшествий и тяжести их последствий.</t>
  </si>
  <si>
    <t>Подпрограмма 2. Формирование законопослушного поведения участников дорожного движения в городе Югорске</t>
  </si>
  <si>
    <t>Итого  по подпрограмме 2</t>
  </si>
  <si>
    <t>Цель 3. Повышение качества и комфорта городской среды на территории города Югорска</t>
  </si>
  <si>
    <t>Подпрограмма 3. Формирование комфортной городской среды в городе Югорске</t>
  </si>
  <si>
    <t>3.1.1.</t>
  </si>
  <si>
    <t>3.</t>
  </si>
  <si>
    <t xml:space="preserve">Санитарный отлов безнадзорных и бродячих  животных </t>
  </si>
  <si>
    <t>ДЖКиСК</t>
  </si>
  <si>
    <t>ДМСиГ</t>
  </si>
  <si>
    <t>Итого по подпрограмме 1</t>
  </si>
  <si>
    <t xml:space="preserve">Информирование населения о благоустройстве </t>
  </si>
  <si>
    <t xml:space="preserve">Демонтаж информационных конструкций </t>
  </si>
  <si>
    <t xml:space="preserve">Содержание и текущий ремонт объектов благоустройства в городе Югорске </t>
  </si>
  <si>
    <t>Итого  по подпрограмме 3</t>
  </si>
  <si>
    <t>Управление бухгалтерского учета и отчетности администрации города Югорска</t>
  </si>
  <si>
    <t>Управление социальной политики администрации города Югорска</t>
  </si>
  <si>
    <r>
      <rPr>
        <u/>
        <sz val="11"/>
        <color theme="1"/>
        <rFont val="Times New Roman"/>
        <family val="1"/>
        <charset val="204"/>
      </rPr>
      <t>Соисполнитель 1</t>
    </r>
    <r>
      <rPr>
        <sz val="11"/>
        <color theme="1"/>
        <rFont val="Times New Roman"/>
        <family val="1"/>
        <charset val="204"/>
      </rPr>
      <t xml:space="preserve"> Департамент мунципальной собственности и градостроительства</t>
    </r>
  </si>
  <si>
    <r>
      <rPr>
        <u/>
        <sz val="11"/>
        <color theme="1"/>
        <rFont val="Times New Roman"/>
        <family val="1"/>
        <charset val="204"/>
      </rPr>
      <t>Ответственный исполнитель</t>
    </r>
    <r>
      <rPr>
        <sz val="11"/>
        <color theme="1"/>
        <rFont val="Times New Roman"/>
        <family val="1"/>
        <charset val="204"/>
      </rPr>
      <t xml:space="preserve">                 Департамент жилищно-коммунального и строительного комплекса администрации города Югорска</t>
    </r>
  </si>
  <si>
    <t>Отдел ГОиЧС, транспорту и связи администрации города Югорска</t>
  </si>
  <si>
    <r>
      <rPr>
        <u/>
        <sz val="11"/>
        <color theme="1"/>
        <rFont val="Times New Roman"/>
        <family val="1"/>
        <charset val="204"/>
      </rPr>
      <t>Соисполнитель 2</t>
    </r>
    <r>
      <rPr>
        <sz val="11"/>
        <color theme="1"/>
        <rFont val="Times New Roman"/>
        <family val="1"/>
        <charset val="204"/>
      </rPr>
      <t xml:space="preserve">                             Отдел ГОиЧС, транспорту и связи администрации города Югорска</t>
    </r>
  </si>
  <si>
    <r>
      <rPr>
        <u/>
        <sz val="11"/>
        <color theme="1"/>
        <rFont val="Times New Roman"/>
        <family val="1"/>
        <charset val="204"/>
      </rPr>
      <t>Соисполнитель 3</t>
    </r>
    <r>
      <rPr>
        <sz val="11"/>
        <color theme="1"/>
        <rFont val="Times New Roman"/>
        <family val="1"/>
        <charset val="204"/>
      </rPr>
      <t xml:space="preserve">                            Управление бухгалтерского учета и отчетности администрации города Югорска</t>
    </r>
  </si>
  <si>
    <r>
      <rPr>
        <u/>
        <sz val="11"/>
        <color theme="1"/>
        <rFont val="Times New Roman"/>
        <family val="1"/>
        <charset val="204"/>
      </rPr>
      <t xml:space="preserve">Соисполнитель 4                      </t>
    </r>
    <r>
      <rPr>
        <sz val="11"/>
        <color theme="1"/>
        <rFont val="Times New Roman"/>
        <family val="1"/>
        <charset val="204"/>
      </rPr>
      <t>Управление социальной политики администрации города Югорска</t>
    </r>
  </si>
  <si>
    <t>Таблица 2</t>
  </si>
  <si>
    <t>Перечень основных мероприятий муниципальной программы</t>
  </si>
  <si>
    <t>№ п/п</t>
  </si>
  <si>
    <t>Наименование объекта</t>
  </si>
  <si>
    <t>Мощность</t>
  </si>
  <si>
    <t>Сроки строительства, проектирования</t>
  </si>
  <si>
    <t>Источник финансирования</t>
  </si>
  <si>
    <t>Бюджет автономного округа, местный бюджет</t>
  </si>
  <si>
    <t>Транспортная развязка в двух уровнях</t>
  </si>
  <si>
    <t>3636,08 м</t>
  </si>
  <si>
    <t>2014-2018</t>
  </si>
  <si>
    <t>Реконструкция автомобильной дороги по ул. Уральская</t>
  </si>
  <si>
    <t>ПИР</t>
  </si>
  <si>
    <t>2015-2016</t>
  </si>
  <si>
    <t xml:space="preserve">СМР </t>
  </si>
  <si>
    <t>2016-2017</t>
  </si>
  <si>
    <t>Улица Магистральная в городе Югорске (реконструкция)</t>
  </si>
  <si>
    <t xml:space="preserve">Реконструкция автомобильной дороги по ул. Никольская (от Газовиков - до Промышленная) </t>
  </si>
  <si>
    <t>290,1 м</t>
  </si>
  <si>
    <t>2017-2020</t>
  </si>
  <si>
    <t>Реконструкция автомобильной дороги «ул. Студенческая - ул. Декабристов в г. Югорске»</t>
  </si>
  <si>
    <t>2019-2021</t>
  </si>
  <si>
    <t>Таблица 3</t>
  </si>
  <si>
    <t>Целевые показатели, характеризующие состояние сети автомобильных дорог общего пользования местного значения в соответствии с методическими рекомендациями Минтранса России от 11.09.2015 № НА-28/11739</t>
  </si>
  <si>
    <t>Показатели и индикаторы</t>
  </si>
  <si>
    <t>Ед. изм.</t>
  </si>
  <si>
    <t>2003-2012 годы</t>
  </si>
  <si>
    <t>2013 год</t>
  </si>
  <si>
    <t>2014 год</t>
  </si>
  <si>
    <t>2015 год</t>
  </si>
  <si>
    <t>2016 год</t>
  </si>
  <si>
    <t>2017 год</t>
  </si>
  <si>
    <t>2018 год</t>
  </si>
  <si>
    <t>2019 год</t>
  </si>
  <si>
    <t>2020 год</t>
  </si>
  <si>
    <t>1.</t>
  </si>
  <si>
    <t xml:space="preserve">Протяженность сети автомобильных дорог общего пользования  местного значения в городе Югорске </t>
  </si>
  <si>
    <t>км</t>
  </si>
  <si>
    <t>х</t>
  </si>
  <si>
    <t>2.</t>
  </si>
  <si>
    <t>Объемы ввода в эксплуатацию после строительства и реконструкции автомобильных дорог общего пользования местного значения</t>
  </si>
  <si>
    <t>2а.</t>
  </si>
  <si>
    <t xml:space="preserve">Объемы ввода в эксплуатацию после строительства и реконструкции автомобильных дорог общего пользования местного значения, исходя из расчетной протяженности введенных искусственных сооружений (мостов, мостов переходов, путепроводов, транспортных развязок) </t>
  </si>
  <si>
    <t>Прирост протяженности сети автомобильных дорог местного значения в городе Югорске</t>
  </si>
  <si>
    <t>4.</t>
  </si>
  <si>
    <t>Прирост протяженности автомобильных дорог общего пользования местного значения на территории города Югорска, соответствующих нормативным требованиям к транспортно-эксплуатационным показателям, в результате реконструкции автомобильных дорог</t>
  </si>
  <si>
    <t>5.</t>
  </si>
  <si>
    <t>Прирост протяженности автомобильных дорог общего пользования  местного значения на территории города Югорска,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</si>
  <si>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6.</t>
  </si>
  <si>
    <t>Общая протяженность автомобильных дорог общего пользования  местного значения, соответствующих нормативным требованиям к транспортно-эксплуатационным показателям на 31 декабря отчетного года</t>
  </si>
  <si>
    <t>6.1.</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</si>
  <si>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 на 31 декабря отчетного года</t>
  </si>
  <si>
    <t>7.</t>
  </si>
  <si>
    <t>Доля автомобильных дорог общего пользования местного значения, соответствующих нормативным требованиям к транспортно-эксплуатационным показателям, в общей протяженности автомобильных дорог общего пользования местного значения</t>
  </si>
  <si>
    <t>%</t>
  </si>
  <si>
    <t>Таблица 5</t>
  </si>
  <si>
    <t>Сведения об объемах ввода в эксплуатацию после строительства и реконструкции автомобильных дорог</t>
  </si>
  <si>
    <t>общего пользования местного значения в период 2003 - 2012 годов</t>
  </si>
  <si>
    <t>2003 - 2012 годы</t>
  </si>
  <si>
    <t>2003 г.</t>
  </si>
  <si>
    <t>2004 г.</t>
  </si>
  <si>
    <t>2005 г.</t>
  </si>
  <si>
    <t>2006 г.</t>
  </si>
  <si>
    <t>2007 г.</t>
  </si>
  <si>
    <t>2008 г.</t>
  </si>
  <si>
    <t>2009 г.</t>
  </si>
  <si>
    <t>2010 г.</t>
  </si>
  <si>
    <t>2011 г.</t>
  </si>
  <si>
    <t>2012 г.</t>
  </si>
  <si>
    <t>2013-2030 годы</t>
  </si>
  <si>
    <t>2021 год</t>
  </si>
  <si>
    <t>2022 год</t>
  </si>
  <si>
    <t>2023 год</t>
  </si>
  <si>
    <t>2024 год</t>
  </si>
  <si>
    <t>2025 год</t>
  </si>
  <si>
    <t>2026 год</t>
  </si>
  <si>
    <t>2027 год</t>
  </si>
  <si>
    <t>2028 год</t>
  </si>
  <si>
    <t>2029 год</t>
  </si>
  <si>
    <t>2030 год</t>
  </si>
  <si>
    <t>Наименование мероприятия</t>
  </si>
  <si>
    <t>Ответственный  за выполнение мероприятий</t>
  </si>
  <si>
    <t>Срок исполнения</t>
  </si>
  <si>
    <t>Организация и проведение профилактических мероприятий, направленных на повышение дорожно-транспортной дисциплины, культуры вождения и взаимоуважения среди всех участников дорожного движения.</t>
  </si>
  <si>
    <t xml:space="preserve">Отдел по ГОиЧС, транспорту и связи администрации города Югорска </t>
  </si>
  <si>
    <t>ОГИБДД ОМВД России по г. Югорску     (по согласованию)</t>
  </si>
  <si>
    <t>В период реализации муниципальной программы         (по отдельному плану)</t>
  </si>
  <si>
    <t>Подготовка и утверждение приказа о закреплении личного состава ОГИБДД ОМВД России по городу Югорску за общеобразовательными и дошкольными организациями.</t>
  </si>
  <si>
    <t>Управление образования администрации города Югорска</t>
  </si>
  <si>
    <t xml:space="preserve">Руководители  дошкольных и общеобразовательных организаций </t>
  </si>
  <si>
    <t>ОГИБДД ОМВД России по г. Югорску    (по согласованию)</t>
  </si>
  <si>
    <t>В период реализации муниципальной программы (ежегодно на период учебного года)</t>
  </si>
  <si>
    <t>Разработка годовых межведомственных планов мероприятий по профилактике детского дорожно-транспортного травматизма.</t>
  </si>
  <si>
    <t>В период реализации муниципальной программы (ежегодно)</t>
  </si>
  <si>
    <t>Организация и проведение комплекса пропагандистских мероприятий по профилактике детского дорожно-транспортного травматизма, в рамках проводимых Всероссийских профилактических мероприятий.</t>
  </si>
  <si>
    <t>ОГИБДД ОМВД России по г. Югорску   (по согласованию)</t>
  </si>
  <si>
    <t xml:space="preserve">Организовать проведение профилактических бесед, занятий по правилам дорожного движения  и безопасного поведения на улично-дорожной сети с привлечением сотрудников Государственной инспекции безопасности дорожного движения с детьми и родителям в дошкольных и общеобразовательных  организациях. </t>
  </si>
  <si>
    <t>Проведение родительских собраний в дошкольных и общеобразовательных организациях с привлечением сотрудников Государственной инспекции безопасности дорожного движения, в ходе которых освещать вопросы ответственности родителей за нарушение правил дорожного движения несовершеннолетними.</t>
  </si>
  <si>
    <t xml:space="preserve">Проводить проверку готовности детских автоплощадок и автогородков к летнему периоду, разработку совместного тематического плана работы автоплощадок и автогородков на период май-октябрь. </t>
  </si>
  <si>
    <t>Проводить совместные (сотрудники ГИБДД, педагоги, родительский комитет, ЮИД, учащиеся школ) патрулирования и рейды  на прилегающей к общеобразовательной организации территории в целях предупреждения и предотвращения нарушений правил дорожного движения со стороны детей и подростков.</t>
  </si>
  <si>
    <t>Руководители  дошкольных и общеобразовательных организаций ОГИБДД ОМВД России по г. Югорску   (по согласованию)</t>
  </si>
  <si>
    <t>Проводить профилактические акции с привлечением отрядов юных инспекторов движения и молодёжных общественных объединений.</t>
  </si>
  <si>
    <t xml:space="preserve">Организация и проведение тематических конкурсов среди учащихся образовательных организаций и воспитанников детских садов, направленных на повышение уровня правосознания, в том числе стереотипа законопослушного поведения и негативного отношения к правонарушениям в области дорожного движения.   </t>
  </si>
  <si>
    <t>Руководители  дошкольных и общеобразовательных организаций ОГИБДД ОМВД России по г. Югорску    (по согласованию)</t>
  </si>
  <si>
    <t>В период реализации муниципальной программы             (по отдельному плану)</t>
  </si>
  <si>
    <t>Организовать распространение в дошкольных и общеобразовательных организациях методической литературы, печатной продукции (буклеты, листовки, плакаты) по обеспечению безопасности дорожного движения; рекламные щиты, рекламные ролики.</t>
  </si>
  <si>
    <t>В период реализации муниципальной программы</t>
  </si>
  <si>
    <t>Изготовление и размещение социальных баннеров по безопасности дорожного движения.</t>
  </si>
  <si>
    <t xml:space="preserve">Департамент муниципальной собственности и градостроительства администрации города Югорска </t>
  </si>
  <si>
    <t>Отдел по ГОиЧС, транспорту и связи администрации города горска</t>
  </si>
  <si>
    <t>Реализовать комплекс мероприятий по изготовлению и внедрению в дошкольные и общеобразовательные организации инновационных форм (светодиодные схемы, 3D макеты, объемные схемы и т.д.) безопасных маршрутов  движения  детей «школа – дом – школа», «детский сад – дом - детский сад».</t>
  </si>
  <si>
    <t>Проведение мероприятий по профилактике детского дорожно-транспортного травматизма в лагерях с дневным пребыванием детей на базе общеобразовательных организаций.</t>
  </si>
  <si>
    <t xml:space="preserve">Руководители  общеобразовательных организаций </t>
  </si>
  <si>
    <t>Освещение вопросов обеспечения профилактики детского дорожно-транспортного травматизма в средствах массовой информации; организацию и проведение совместно со СМИ целевых профилактических мероприятий, направленных на повышение культуры поведения участников дорожного движения (водителей, пассажиров, пешеходов), обеспечение безопасности детей на дорогах.</t>
  </si>
  <si>
    <t>Управление внутренней политики и общественных связей администрации города Югорска</t>
  </si>
  <si>
    <t>Отдел по ГОиЧС, транспорту и связи администрации города Югорска</t>
  </si>
  <si>
    <t xml:space="preserve">Руководители  дошкольных и общеобразовательных организаций ОГИБДД ОМВД России по г. Югорску    (по согласованию) </t>
  </si>
  <si>
    <t>Корректировка паспортов дорожной безопасности образовательных организаций с ориентацией на реальные дорожные условия и своевременное внесение изменений согласно изменениям улично-дорожной сети города, прилегающих к детским садам и школам.</t>
  </si>
  <si>
    <t>Руководители  общеобразовательных организаций</t>
  </si>
  <si>
    <t>Реализация детско-родительских проектов, направленных на повышение культуры поведения участников дорожного движения.</t>
  </si>
  <si>
    <t>В целях агитации населения, водителей транспортных средств задействовать группы (сообщества) в социальных сетях, в том числе «Кибердружины» по пропаганде поведения с соблюдением правил дорожного движения.</t>
  </si>
  <si>
    <t>Проведение профилактических мероприятий, рекламных акций на дорогах, в местах массового пребывания людей с использованием средств коллективного отображения информации.</t>
  </si>
  <si>
    <t>В период реализации муниципальной программы        (по отдельному плану)</t>
  </si>
  <si>
    <t>Проведение пропагандистской работы, в том числе в трудовых коллективах, по культуре вождения, выявления и минимизации количества так называемых «опасных водителей», «лихачей», любителей «агрессивной езды», создание на телевидении и радио специальных программ.</t>
  </si>
  <si>
    <t>Проведение совместных профилактических мероприятий, направленных на выявление и предупреждение нарушений правил перевозки пассажиров автомобильным транспортом, включая легковое такси.</t>
  </si>
  <si>
    <t xml:space="preserve">Межрайонная УФНС России № 4 по ХМАО-Югре (по согласованию) </t>
  </si>
  <si>
    <t xml:space="preserve">Отдел Государственного технического надзора Советского района                        (по согласованию) </t>
  </si>
  <si>
    <t>С целью повышения уровня безопасности дорожного движения проводить ежегодное обследование железнодорожных переездов, расположенных на территории муниципального образования.</t>
  </si>
  <si>
    <t xml:space="preserve">В случае необходимости с целью повышения уровня безопасности дорожного движения проводить внеочередные заседания комиссии по обеспечению безопасности дорожного движения при администрации города Югорска с заслушиванием острых проблемных вопросов и оперативного их разрешения. </t>
  </si>
  <si>
    <t>Обустройство в соответствии с требованиями национального стандарта пешеходных переходов на территории муниципального образования городской округ город Югорск.</t>
  </si>
  <si>
    <t>Департамент жилищно-коммунального и строительного комплекса администрации города Югорска</t>
  </si>
  <si>
    <t>Организация и проведение обследования на соответствие транспортно-эксплуатационных характеристик автомобильных дорог общего пользования местного значения требованиям технических регламентов и выработка предложений о проведении неотложных и перспективных мероприятий, направленных на их устранение.</t>
  </si>
  <si>
    <t>Внедрение на территории муниципального образования технических средств организации дорожного движения, современных автоматических систем фиксации правонарушений.</t>
  </si>
  <si>
    <t>Таблица 6</t>
  </si>
  <si>
    <t>Перечень мероприятий по формированию законопослушного поведения участников дорожного движения</t>
  </si>
  <si>
    <t xml:space="preserve">В период реализации муниципальной программы    (по отдельному плану)         </t>
  </si>
  <si>
    <t xml:space="preserve">В период реализации муниципальной программы (при необходимости)              </t>
  </si>
  <si>
    <t>ОАО «РЖД» Свердловская дирекция Инфраструктуры Верхнекондинской дистанции пути (по согласованию)</t>
  </si>
  <si>
    <t>Приложение 1</t>
  </si>
  <si>
    <t>Приложение 2</t>
  </si>
  <si>
    <t>к муниципальной программе города Югорска</t>
  </si>
  <si>
    <t>Целевые показатели муниципальной программы</t>
  </si>
  <si>
    <t>Перечень объектов капитального строительства муниципальной программы</t>
  </si>
  <si>
    <t>Количество и площадь дворовых территорий, обеспеченных минимальным уровнем благоустройства.</t>
  </si>
  <si>
    <t>Доля дворовых территорий, обеспеченных минимальным уровнем благоустройства, от общего количества дворовых территорий.</t>
  </si>
  <si>
    <t>шт.</t>
  </si>
  <si>
    <t>Поддержание автомобильных дорог общего пользования местного значения в соответствии нормативным требованиям</t>
  </si>
  <si>
    <t>кв.м.</t>
  </si>
  <si>
    <t>Количество отловленных безнадзорных и бродячих животных, позволяющее предупредить и ликвидировать болезни животных и защиту населения               от болезней, общих для человека и животных.</t>
  </si>
  <si>
    <t xml:space="preserve">Доля содержания и текущего ремонта  объектов благоустройства и городского хозяйства от общего их количества              </t>
  </si>
  <si>
    <t xml:space="preserve">Площадь благоустроенных территорий общего пользования, приходящаяся на 1 жителя муниципального образования </t>
  </si>
  <si>
    <t>Доля площади благоустроенных муниципальных территорий общего пользования к общей площади общественных территорий</t>
  </si>
  <si>
    <t xml:space="preserve">Количество и площадь благоустроенных муниципальных территорий общего пользования </t>
  </si>
  <si>
    <t xml:space="preserve">Доля населения, проживающего в жилом фонде с дворовыми территориями, обеспеченными минимальным уровнем благоустройства, от общей численности населения города Югорска </t>
  </si>
  <si>
    <t xml:space="preserve">Доля учащихся (воспитанников), задействованных в мероприятиях по профилактике дорожно-транспортных происшествий </t>
  </si>
  <si>
    <t>Число детей, пострадавших в дорожно-транспортных происшествиях</t>
  </si>
  <si>
    <t xml:space="preserve">Число пострадавших в дорожно-транспортных происшествиях </t>
  </si>
  <si>
    <t>Число детей, погибших в дорожно-транспортных происшествиях</t>
  </si>
  <si>
    <t>Число погибших в дорожно-транспортных происшествиях</t>
  </si>
  <si>
    <t xml:space="preserve">Количество дорожно-транспортных происшествий с пострадавшими с участием несовершеннолетних </t>
  </si>
  <si>
    <t>Количество дорожно-транспортных происшествий с пострадавшими</t>
  </si>
  <si>
    <t xml:space="preserve">Общее количество дорожно-транспортных происшествий </t>
  </si>
  <si>
    <t xml:space="preserve">Количество рейсов для перевозки пассажиров на муниципальных маршрутах </t>
  </si>
  <si>
    <t>чел.</t>
  </si>
  <si>
    <t>Протяженность автомобильных дорог, на которых выполнен капитальный ремонт и ремонт автомобильных дорог</t>
  </si>
  <si>
    <r>
      <t xml:space="preserve">Создание специализированной информационной системы – электронной базы данных технических средств организации и регулирования дорожного движения, разработка комплексной схемы и </t>
    </r>
    <r>
      <rPr>
        <sz val="12"/>
        <rFont val="Times New Roman"/>
        <family val="1"/>
        <charset val="204"/>
      </rPr>
      <t xml:space="preserve">проектов организации дорожного движения </t>
    </r>
    <r>
      <rPr>
        <sz val="12"/>
        <color theme="1"/>
        <rFont val="Times New Roman"/>
        <family val="1"/>
        <charset val="204"/>
      </rPr>
      <t>на автомобильных дорогах общего пользования местного значения муниципального образования городской округ город Югорск.</t>
    </r>
  </si>
  <si>
    <t>Наименование портфеля проектов, проекта</t>
  </si>
  <si>
    <t>Наменование проекта или мероприятия</t>
  </si>
  <si>
    <t>Номер основного мероприятия</t>
  </si>
  <si>
    <t>Цели</t>
  </si>
  <si>
    <t>Срок реализации</t>
  </si>
  <si>
    <t>Параметры финансового  обеспечения, тыс. руб.</t>
  </si>
  <si>
    <t>2019 г.</t>
  </si>
  <si>
    <t>2020 г.</t>
  </si>
  <si>
    <t>2021 г.</t>
  </si>
  <si>
    <t>2022 г.</t>
  </si>
  <si>
    <t>2023 г.</t>
  </si>
  <si>
    <t>2024 г.</t>
  </si>
  <si>
    <t>Портфели проектов и проекты, направленные в том числе на реализацию национальных и федеральных проектов Российской Федерации и Ханты-Мансийского автономного округа - Югры</t>
  </si>
  <si>
    <t>Портфели проектов, основанные на национальных и федеральных проектах Российской Федерации</t>
  </si>
  <si>
    <t>Жилье и городская среда</t>
  </si>
  <si>
    <t>Формирование комфортной городской среды</t>
  </si>
  <si>
    <t>2019-2024</t>
  </si>
  <si>
    <t>Итого по портфелю проектов "Жилье и городская среда"</t>
  </si>
  <si>
    <t>Основные мероприятия</t>
  </si>
  <si>
    <t>Наименование</t>
  </si>
  <si>
    <t>Содержание (направление расходов)</t>
  </si>
  <si>
    <t>Номер приложения к мунципальной программе, реквизиты нормативного правового акта, наименование портфеля проектов (проекта)</t>
  </si>
  <si>
    <t>Наименование целевого показателя</t>
  </si>
  <si>
    <t>Задачи:                                                                                                                                                                                                                                                                                                                                                                      1. Обеспечение доступности и повышение качества дорожной деятельности и транспортных услуг автомобильным транспортом;                                                                                                                                                                                                      2. Строительство, реконструкция и капитальный ремонт автомобильных дорог общего пользования местного значения;                                                                                                                                                                                 3. Обеспечение функционирования сети автомобильных дорог общего пользования местного значения</t>
  </si>
  <si>
    <t xml:space="preserve">Задача: 4. Совершенствование системы организации дорожного движения, формирование навыков безопасности участников дорожного движения, профилактика дорожно-транспортных происшествий и травматизма                                                                                                                                                                                                                                                       </t>
  </si>
  <si>
    <t>1.1.</t>
  </si>
  <si>
    <t>1.2.</t>
  </si>
  <si>
    <t>1.3.</t>
  </si>
  <si>
    <t>1.4.</t>
  </si>
  <si>
    <t>2.1.</t>
  </si>
  <si>
    <t>3.1.</t>
  </si>
  <si>
    <t>3.2.</t>
  </si>
  <si>
    <t>3.3.</t>
  </si>
  <si>
    <t>3.4.</t>
  </si>
  <si>
    <t>3.5.</t>
  </si>
  <si>
    <t>3.6.</t>
  </si>
  <si>
    <t>в том числе по проектам, портфелям проектов, направленных, в том числе на реализацию в городе Югорске национальных проектов (программ) Российской Федерации и Ханты-Мансийского автономного округа – Югры, реализуемых в составе муниципальной программы</t>
  </si>
  <si>
    <t>по проектам, портфелям проектов, направленных, в том числе на реализацию в городе Югорске национальных проектов (программ) Российской Федерации и Ханты-Мансийского автономного округа – Югры, реализуемых в составе муниципальной программы</t>
  </si>
  <si>
    <t>в том числе Инвестиции в объекты муниципальной собственности</t>
  </si>
  <si>
    <t>Инвестиции в объекты муниципальной собственности (за исключением инвестиций в объекты мунципальной собственности по проектам, портфелям проектов)</t>
  </si>
  <si>
    <t>Прочие расходы</t>
  </si>
  <si>
    <t>Описание риска</t>
  </si>
  <si>
    <t>Меры по преодолению рисков</t>
  </si>
  <si>
    <t>Перечень возможных рисков при реализации государственной программы и мер по их преодолению</t>
  </si>
  <si>
    <t>информирование населения через СМИ, сеть интернет, привлечение наиболее активных граждан для информирования населения в своих социальных группах</t>
  </si>
  <si>
    <t>Сокращение бюджетного финансирования, выделенного на выполнение муниципальной программы</t>
  </si>
  <si>
    <t>Своевременная корректировка муниципальной программы, пересмотр задач и оптимизация затрат</t>
  </si>
  <si>
    <t>Недостаточность средств на реализацию отдельных мероприятий муниципальной программы</t>
  </si>
  <si>
    <t>Заключение соглашений с департаментами автономного округа, привлечение внебюджетных средств</t>
  </si>
  <si>
    <t>Низкая социальная активность населения, отсутствием массовой культуры соучастия в благоустройстве дворовых территорий</t>
  </si>
  <si>
    <t xml:space="preserve">Возможно выявление отклонений в достижении результатов из-за несоответствия влияния отдельных мероприятий на ситуацию в сфере аварийности, их ожидаемой эффективности, обусловленной использованием новых подходов к решению задач в области обеспечения безопасности дорожного движения. </t>
  </si>
  <si>
    <t>Мониторинг выполнения муниципальной программы, регулярный анализ и при необходимости ежегодная корректировка и ранжирование индикаторов и показателей, а также мероприятий муниципальной программы</t>
  </si>
  <si>
    <t>В период реализации муниципальной программы  (по мере финансирования)</t>
  </si>
  <si>
    <t>Приложение 1.1.</t>
  </si>
  <si>
    <t>Доля граждан, принявших участие в решении вопросов развития городской среды, от общего количества граждан в возрасте от 14 лет, проживающих в городе Югорске</t>
  </si>
  <si>
    <t>Оказание услуг по  осуществлению пассажирских перевозок по маршрутам регулярного сообщения (1)</t>
  </si>
  <si>
    <t>Выполнение мероприятий по разработке программ, нормативных документов в сфере дорожной деятельности (2-11)</t>
  </si>
  <si>
    <t>Выполнение работ по строительству (реконструкции), капитальному ремонту и ремонту автомобильных дорог общего пользования местного значения  (2,3)</t>
  </si>
  <si>
    <t>Текущее содержание городских дорог  (4)</t>
  </si>
  <si>
    <t>Реализация мероприятий, направленных на формирование законопослушного поведения участников дорожного движения  (5-12)</t>
  </si>
  <si>
    <t>Реализация приоритетного проекта «Формирование комфортной городской среды»   (13-19)</t>
  </si>
  <si>
    <t xml:space="preserve">Выполнение работ по благоустройству города (13-15) </t>
  </si>
  <si>
    <t>Санитарный отлов безнадзорных и бродячих  животных (21)</t>
  </si>
  <si>
    <t>Информирование населения о благоустройстве (19)</t>
  </si>
  <si>
    <t>Демонтаж информационных конструкций (20)</t>
  </si>
  <si>
    <t>Содержание и текущий ремонт объектов благоустройства в городе Югорске (20)</t>
  </si>
  <si>
    <t>Таблица 4</t>
  </si>
  <si>
    <t>Характеристика основных мероприятий мунципальной программы, их связь с целевыми показателями</t>
  </si>
  <si>
    <t xml:space="preserve">Оказание услуг по  осуществлению пассажирских перевозок по маршрутам регулярного сообщения </t>
  </si>
  <si>
    <t xml:space="preserve">Выполнение мероприятий по разработке программ, нормативных документов в сфере дорожной деятельности </t>
  </si>
  <si>
    <t>Реализация приоритетного проекта «Формирование комфортной городской среды»</t>
  </si>
  <si>
    <t xml:space="preserve">Выполнение работ по благоустройству города </t>
  </si>
  <si>
    <t>Показатель 2. Объемы ввода в эксплуатацию после строительства и реконструкции автомобильных дорог общего пользования местного значения (в соответствии с Разрешением на ввод объекта в эксплуатацию).                                                                          Показатель 3. Протяженность автомобильных дорог, на которых выполнен капитальный ремонт и ремонт автомобильных дорог (в соответствии с административным учетом)</t>
  </si>
  <si>
    <t xml:space="preserve">Реализация мероприятий, направленных на формирование законопослушного поведения участников дорожного движения </t>
  </si>
  <si>
    <t xml:space="preserve">Задачи:                                                                                                                                                                                                                                                                                                                       5. Обеспечение формирования единого облика города Югорска. Создание и развитие объектов благоустройства на территории города Югорска;
6. Регулирование численности безнадзорных и бродячих животных;
7. Повышение уровня вовлеченности заинтересованных граждан, организаций в реализацию мероприятий по благоустройству территории города Югорска;
8. Содержание и приведение объектов благоустройства в надлежащее санитарно-техническое состояние.                                                                                                                                                                                                                                                     </t>
  </si>
  <si>
    <t>Выполнение работ по строительству (реконструкции), капитальному ремонту и ремонту  автомобильных дорог общего пользования местного значения</t>
  </si>
  <si>
    <t>Текущее содержание  городских дорог</t>
  </si>
  <si>
    <t xml:space="preserve">Субсидии местным бюджетам на строительство (реконструкцию), капитальный ремонт и ремонт автомобильных дорог общего пользования местного значения
Софинансирование расходных обязательств по строительству (реконструкции), капитальному ремонту и ремонту автомобильных дорог общего пользования местного значения                             Строительство (реконструкции), капитальному ремонту  автомобильных дорог общего пользования местного значения
</t>
  </si>
  <si>
    <t>Содержание автомобильных дорог и искусственных сооружений на них.
Обустройство опасных участков улично-дорожной сети дорожными ограждениями и замена ограждений не отвечающих требованиям нормативов.
Улучшение технических характеристик автомобильных дорог, развитие и функционирование системы управления автомобильными дорогами.                                          Устройство дорожной разметки, установка дорожных знаков, установка барьеров принудительного ограничения скорости, противопаводковые мероприятия (вывоз снега с улиц и тротуаров города), чистка ливневой канализации, отсыпка грунтовых дорог, окрашивание бордюров, содержание светофоров, мероприятия по обеспечению безопасности дорожного движения</t>
  </si>
  <si>
    <t xml:space="preserve">абзац 24 раздела 2 к муниципальной программе. Федеральный закон от 8 ноября 2007 года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закон Ханты-Мансийского автономного округа – Югры от 28 октября 2011 года             № 104-оз «О дорожном фонде Ханты-Мансийского автономного округа – Югры»;
постановление Правительства Ханты-Мансийского автономного округа - Югры от 12 июля 2013 года № 249-п «О Порядке формирования и использования бюджетных ассигнований дорожного фонда Ханты-Мансийского автономного округа – Югры»;               Решение Думы города Югорска от 28.04.2012            № 34 «О мунципальном дорожном фонде»
</t>
  </si>
  <si>
    <t xml:space="preserve"> услуги по  осуществлению пассажирских перевозок по маршрутам регулярного сообщения по регулируемым тарифам </t>
  </si>
  <si>
    <t>внесение поправок в действующие и разработка новых нормативных правовых актов в сфере транспорта и дорожного хозяйства, определяющих взаимодействие органов региональной власти, органов местного самоуправления и бизнес-структур автономного округа</t>
  </si>
  <si>
    <t>Федеральный закон от 13 июля 2015 года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абзац 15 раздела 2 мунципальной программы</t>
  </si>
  <si>
    <t>абзац 15 раздела 2 мунципальной программы,     пункт 5 статьи 16   Федерального закона от 6 октября 2003 г. № 131-ФЗ «Об общих принципах организации местного самоуправления в Российской Федерации»,           статья 15 Федерального закона от 8 ноября 2007 года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</si>
  <si>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Проведение мероприятий по формированию законопослушного поведения участников дорожного движения для обеспечения безопасности дорожного движения и сокращения ДТП</t>
  </si>
  <si>
    <t>Субсидии предоставляются в целях оказания финансовой поддержки при софинансировании расходных обязательств по выполнению органами местного самоуправления муниципальных образований муниципальных программ (подпрограмм) формирования современной городской среды, направленных на реализацию мероприятий по благоустройству территорий муниципальных образований автономного округа, в том числе площадей, набережных, улиц, пешеходных зон, скверов, парков, иных общественных территорий и дворовых территорий, прилегающих к многоквартирным домам</t>
  </si>
  <si>
    <t>абзацы 17-23 раздела 2 муниципальной программы, приложения 1, 1.1. к муниципальной программе
Статья 179.4 Бюджетного кодекса Российской Федерации;
закон Ханты-Мансийского автономного округа – Югры от 28 октября 2011 года № 104-оз «О дорожном фонде Ханты-Мансийского автономного округа – Югры»;
постановление Правительства Ханты-Мансийского автономного округа - Югры от 12 июля 2013 года № 249-п «О Порядке формирования и использования бюджетных ассигнований дорожного фонда Ханты-Мансийского автономного округа – Югры»     Решение Думы города Югорска от 28.04.2012            № 34 «О мунципальном дорожном фонде»</t>
  </si>
  <si>
    <t>абзац 25 раздела 2 мунципальной программы, Приложение 2 к мунципальной программе,                       подпункт «Б» пункта 4 перечня поручений Президента РФ от 11 04.2016 № Пр-637ГС по итогам заседания президиума Государственного совета Российской Федерации 14.03.2016 г.</t>
  </si>
  <si>
    <t xml:space="preserve">абзацы 26-59 раздела 2 мунципальной программы, приложения 3-7 к мунципальной программе,
Указ Президента Российской Федерации от 7 мая 2018 года № 204 «О национальных целях и стратегических задачах развития Российской Федерации на период до 2024 года»
</t>
  </si>
  <si>
    <t>абзац 60 раздела 2 мунципальной программы, пункт 25 статьи 16   Федерального закона от 6 октября 2003 г. № 131-ФЗ «Об общих принципах организации местного самоуправления в Российской Федерации»</t>
  </si>
  <si>
    <t xml:space="preserve">Показатель 13. Количество и площадь дворовых территорий, обеспеченных минимальным уровнем благоустройства.                                                                 Показатель 14. Доля дворовых территорий, обеспеченных минимальным уровнем благоустройства, от общего количества дворовых территорий.                                                                  Показатель 15. Доля населения, проживающего в жилом фонде с дворовыми территориями, обеспеченными минимальным уровнем благоустройства, от общей численности населения города Югорска.                                                           (Покатели 13-15 определяются в соответствии с административным учетом)    </t>
  </si>
  <si>
    <r>
      <t>П</t>
    </r>
    <r>
      <rPr>
        <sz val="10.5"/>
        <color theme="1"/>
        <rFont val="Times New Roman"/>
        <family val="1"/>
        <charset val="204"/>
      </rPr>
      <t>оказатель 13. Количество и площадь дворовых территорий, обеспеченных минимальным уровнем благоустройства.                                                                 Показатель 14. Доля дворовых территорий, обеспеченных минимальным уровнем благоустройства, от общего количества дворовых территорий.                                                                  Показатель 15. Доля населения, проживающего в жилом фонде с дворовыми территориями, обеспеченными минимальным уровнем благоустройства, от общей численности населения города Югорска.                                                                                      Показатель 16. Количество и площадь благоустроенных муниципальных территорий общего пользования.                                Показатель 17. Доля площади благоустроенных муниципальных территорий общего пользования к общей площади общественных территорий.                                                                                Показатель 18. Площадь благоустроенных территорий общего пользования, приходящаяся на 1 жителя муниципального образования.                                                                               (Покатели 13-18 определяются в соответствии с административным учетом)                                                                                    Показатель 19. Доля граждан, принявших участие в решении вопросов развития городской среды, от общего количества граждан в возрасте от 14 лет, проживающих в городе Югорске
(в настоящее время методика расчета значения показателя не определена на федеральном уровне)</t>
    </r>
  </si>
  <si>
    <t>работы по благоустройству территорий города, обустройству детских городков, в том числе установку новых объектов благоустройства, не реализуемых в рамках мероприятия 3.1. Выполнение проектно-сметной документации, разработке дизайн-проектов, проведению проверки достоверности сметной стоимости работ по благоустройству и дизайн-проектов, техническому надзору, авторскому надзору, выполнению кадастровых работ и других расходов для обеспечения реализации мероприятия 3.1.</t>
  </si>
  <si>
    <t>Планируется осуществлять отлов и транспортировку, содержание и учет отловленных безнадзорных и бродячих домашних животных,  умерщвление и утилизацию бродячих домашних животных, в рамках переданного муниципальному образованию отдельного государственного полномочия.</t>
  </si>
  <si>
    <t>размещение информации о проведении работ по благоустройству в городе на официальном сайте органов местного самоуправления города Югорска, информирование через печатные издания города Югорска и автономного округа,  а также на телевидение. Кроме того, планируется информирование жителей города Югорска о мероприятиях  по благоустройству по средствам печатной рекламной продукции.</t>
  </si>
  <si>
    <t>Показатель 21. Количество отловленных безнадзорных и бродячих животных, позволяющее предупредить и ликвидировать болезни животных и защиту населения  от болезней, общих для человека и животных. (в соотвтетсвии с административным учетом)</t>
  </si>
  <si>
    <t xml:space="preserve"> приведение всех рекламных конструкций в соответствие правилам благоустройства, избавление от рекламы, не соответствующей нормативам.</t>
  </si>
  <si>
    <t>абзац 62 раздела 2 мунципальной программы, Указ Президента Российской Федерации от 7 мая 2018 года № 204 «О национальных целях и стратегических задачах развития Российской Федерации на период до 2024 года»</t>
  </si>
  <si>
    <t>абзац 63 раздела 2 мунципальной программы, пункт 26.1. статьи 16   Федерального закона от 6 октября 2003 г. № 131-ФЗ «Об общих принципах организации местного самоуправления в Российской Федерации»</t>
  </si>
  <si>
    <t>Показатель 19. Доля граждан, принявших участие в решении вопросов развития городской среды, от общего количества граждан в возрасте от 14 лет, проживающих в городе Югорске
(в настоящее время методика расчета значения показателя не определена на федеральном уровне)</t>
  </si>
  <si>
    <t>Показатель 20. Доля содержания и текущего ремонта  объектов благоустройства и городского хозяйства от общего их количества  (в соответствии с административным учетом)</t>
  </si>
  <si>
    <t>абзацы 64-69 раздела 2 мунципальной программы,                                                                                     пункт 25. статьи 16   Федерального закона от 6 октября 2003 г. № 131-ФЗ «Об общих принципах организации местного самоуправления в Российской Федерации»</t>
  </si>
  <si>
    <t>Поддержание объектов городского хозяйства в состоянии  пригодном для эксплуатации, улучшение эстетческого облика города.</t>
  </si>
  <si>
    <t xml:space="preserve">Показатель1. Количество рейсов для перевозки пассажиров на муниципальных маршрутах. (в соответствии с административным учетом) </t>
  </si>
  <si>
    <t>Показатель 4. Поддержание автомобильных дорог общего пользования местного значения в соответствии нормативным требованиям (в соответствии с административным учетом)</t>
  </si>
  <si>
    <t>Показатель 5. Общее количество дорожно-транспортных происшествий.                                                                                                                            Показатель 6. Количество дорожно-транспортных происшествий с пострадавшими.                                      Показатель 7. Количество дорожно-транспортных происшествий с пострадавшими с участием несовершеннолетних.                                                                              Показатель 8. Число погибших в дорожно-транспортных происшествиях.                                                                               Показатель 9. Число детей, погибших в дорожно-транспортных происшествиях.                                                                   Показатель 10. Число пострадавших в дорожно-транспортных происшествиях.                                                                         Показатель 11. Число детей, пострадавших в дорожно-транспортных происшествиях.                                                   Показатель 12. Доля учащихся (воспитанников), задействованных в мероприятиях по профилактике дорожно-транспортных происшествий.                                                                 Все показатели определяются в соответствии с административным учетом</t>
  </si>
  <si>
    <t>Показатель 2. Объемы ввода в эксплуатацию после строительства и реконструкции автомобильных дорог общего пользования местного значения (в соответствии с Разрешением на ввод объекта в эксплуатацию).                                                                          Показатель 3. Протяженность автомобильных дорог, на которых выполнен капитальный ремонт и ремонт автомобильных дорог                                                                   Показатель 4. Поддержание автомобильных дорог общего пользования местного значения в соответствии нормативным требованиям                                                                   Показатель 5. Общее количество дорожно-транспортных происшествий.                                                                                                                            Показатель 6. Количество дорожно-транспортных происшествий с пострадавшими.                                      Показатель 7. Количество дорожно-транспортных происшествий с пострадавшими с участием несовершеннолетних.                                                                              Показатель 8. Число погибших в дорожно-транспортных происшествиях.                                                                               Показатель 9. Число детей, погибших в дорожно-транспортных происшествиях.                                                                   Показатель 10. Число пострадавших в дорожно-транспортных происшествиях.                                                                         Показатель 11. Число детей, пострадавших в дорожно-транспортных происшествиях.                                                                                                                  Все показатели определяются в соответствии с административным учетом</t>
  </si>
  <si>
    <t xml:space="preserve">абзац 61 раздела 2 мунципальной программы,  Закон ХМАО - Югры от 25.12.2000 № 134-оз «О содержании и защите домашних животных на территории ХМАО– Югры»;
Закон ХМАО-Югры от 05.04.2013 № 29-оз «О наделении органов местного самоуправления муниципальных образований ХМАО-Югры отдельным государственным полномочием ХМАО-Югры по проведению мероприятий по предупреждению и ликвидации болезней животных, их лечению, защите населения от болезней, общих для человека и животных»;
Постановление Правительства ХМАО-Югра от 30.04.2015 №124-п «О Порядке расходования субвенций, предоставляемых из бюджета ХМАО-Югры бюджетам муниципальных районов и городских округов Ханты-Мансийского автономного округа - Югры для осуществления отдельных переданных государственных полномочий Ханты-Мансийского автономного округа-Югры»;
Постановление Правительства ХМАО-Югры от 23.07.2001 № 366-п «Об утверждении «Правил содержания домашних животных в ХМАО– Югре» и других организационных мероприятий» (раздел 1.3. Порядок отлова, содержания и регулирования численности безнадзорных и бродячих домашних животных на территории Ханты-Мансийского автономного округа - Югры (приложение 3)).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</si>
</sst>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13" x14ac:knownFonts="1">
    <font>
      <sz val="11"/>
      <color theme="1"/>
      <name val="Calibri"/>
      <family val="2"/>
      <scheme val="minor"/>
    </font>
    <font>
      <sz val="12"/>
      <color theme="1"/>
      <name val="Calibri"/>
      <family val="2"/>
      <scheme val="minor"/>
    </font>
    <font>
      <sz val="11"/>
      <color theme="1"/>
      <name val="Times New Roman"/>
      <family val="1"/>
      <charset val="204"/>
    </font>
    <font>
      <b/>
      <sz val="11"/>
      <color theme="1"/>
      <name val="Times New Roman"/>
      <family val="1"/>
      <charset val="204"/>
    </font>
    <font>
      <u/>
      <sz val="11"/>
      <color theme="1"/>
      <name val="Times New Roman"/>
      <family val="1"/>
      <charset val="204"/>
    </font>
    <font>
      <sz val="10"/>
      <color theme="1"/>
      <name val="Calibri"/>
      <family val="2"/>
      <charset val="204"/>
      <scheme val="minor"/>
    </font>
    <font>
      <sz val="12"/>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b/>
      <sz val="12"/>
      <color theme="1"/>
      <name val="Times New Roman"/>
      <family val="1"/>
      <charset val="204"/>
    </font>
    <font>
      <sz val="10"/>
      <color theme="1"/>
      <name val="Times New Roman"/>
      <family val="1"/>
      <charset val="204"/>
    </font>
    <font>
      <sz val="10.5"/>
      <color theme="1"/>
      <name val="Times New Roman"/>
      <family val="1"/>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8">
    <xf numFmtId="0" fontId="0" fillId="0" borderId="0" xfId="0"/>
    <xf numFmtId="0" fontId="0" fillId="0" borderId="0" xfId="0" applyAlignment="1">
      <alignment wrapText="1"/>
    </xf>
    <xf numFmtId="0" fontId="2" fillId="0" borderId="0" xfId="0" applyFont="1"/>
    <xf numFmtId="0" fontId="2" fillId="0" borderId="0" xfId="0" applyFont="1" applyAlignment="1">
      <alignment horizontal="right"/>
    </xf>
    <xf numFmtId="0" fontId="2"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horizontal="center" vertical="center"/>
    </xf>
    <xf numFmtId="49" fontId="2" fillId="0" borderId="0" xfId="0" applyNumberFormat="1" applyFont="1"/>
    <xf numFmtId="0" fontId="7" fillId="0" borderId="0" xfId="0" applyFont="1"/>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0" fillId="0" borderId="0" xfId="0" applyFont="1"/>
    <xf numFmtId="0" fontId="7" fillId="0" borderId="0" xfId="0" applyFont="1" applyAlignment="1">
      <alignment horizontal="right"/>
    </xf>
    <xf numFmtId="0" fontId="5" fillId="0" borderId="0" xfId="0" applyFont="1"/>
    <xf numFmtId="0" fontId="5"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7" fillId="0" borderId="0" xfId="0" applyFont="1" applyAlignment="1">
      <alignment horizontal="justify" vertical="center"/>
    </xf>
    <xf numFmtId="0" fontId="7" fillId="0" borderId="1" xfId="0" applyFont="1" applyBorder="1" applyAlignment="1">
      <alignment horizontal="justify" vertical="center" wrapText="1"/>
    </xf>
    <xf numFmtId="0" fontId="6" fillId="0" borderId="1" xfId="0" applyFont="1" applyBorder="1" applyAlignment="1">
      <alignment vertical="center" wrapText="1"/>
    </xf>
    <xf numFmtId="0" fontId="6" fillId="0" borderId="1" xfId="0" applyFont="1" applyBorder="1" applyAlignment="1">
      <alignment horizontal="right" vertical="center" wrapText="1"/>
    </xf>
    <xf numFmtId="0" fontId="1" fillId="0" borderId="0" xfId="0" applyFont="1"/>
    <xf numFmtId="0" fontId="1" fillId="0" borderId="1" xfId="0"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2" fillId="0" borderId="0" xfId="0" applyFont="1" applyAlignment="1">
      <alignment horizontal="right" wrapText="1"/>
    </xf>
    <xf numFmtId="0" fontId="2" fillId="0" borderId="0" xfId="0" applyFont="1" applyAlignment="1">
      <alignment horizontal="center" vertical="center"/>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right" wrapText="1"/>
    </xf>
    <xf numFmtId="0" fontId="7"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xf>
    <xf numFmtId="0" fontId="2" fillId="0" borderId="0" xfId="0" applyFont="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left" vertical="center" wrapText="1"/>
    </xf>
    <xf numFmtId="3" fontId="2" fillId="0" borderId="1" xfId="0" applyNumberFormat="1" applyFont="1" applyFill="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 xfId="0" applyFont="1" applyBorder="1" applyAlignment="1">
      <alignment horizontal="left" wrapText="1"/>
    </xf>
    <xf numFmtId="0" fontId="2" fillId="0" borderId="4" xfId="0" applyFont="1" applyBorder="1" applyAlignment="1">
      <alignment horizontal="center" vertical="center"/>
    </xf>
    <xf numFmtId="164"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2" fontId="11" fillId="0" borderId="1" xfId="0" applyNumberFormat="1" applyFont="1" applyBorder="1" applyAlignment="1">
      <alignment horizontal="center" vertical="center" wrapText="1"/>
    </xf>
    <xf numFmtId="2" fontId="11" fillId="0" borderId="6" xfId="0" applyNumberFormat="1" applyFont="1" applyBorder="1" applyAlignment="1">
      <alignment horizontal="center" vertical="center"/>
    </xf>
    <xf numFmtId="2" fontId="11"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164" fontId="2" fillId="0" borderId="1" xfId="0" applyNumberFormat="1" applyFont="1" applyBorder="1"/>
    <xf numFmtId="164" fontId="3" fillId="0" borderId="1" xfId="0" applyNumberFormat="1" applyFont="1" applyBorder="1" applyAlignment="1">
      <alignment horizontal="center" vertical="center" wrapText="1"/>
    </xf>
    <xf numFmtId="164" fontId="2" fillId="0" borderId="0" xfId="0" applyNumberFormat="1" applyFont="1"/>
    <xf numFmtId="164" fontId="2" fillId="0" borderId="1" xfId="0" applyNumberFormat="1"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2" fillId="0" borderId="1"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4" fontId="2" fillId="0" borderId="5"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4" xfId="0" applyNumberFormat="1" applyFont="1" applyBorder="1" applyAlignment="1">
      <alignment horizontal="left" vertical="center" wrapText="1"/>
    </xf>
    <xf numFmtId="164" fontId="2" fillId="0" borderId="5" xfId="0" applyNumberFormat="1" applyFont="1" applyBorder="1" applyAlignment="1">
      <alignment horizontal="left" vertical="center" wrapText="1"/>
    </xf>
    <xf numFmtId="164" fontId="2" fillId="0" borderId="6" xfId="0" applyNumberFormat="1" applyFont="1" applyBorder="1" applyAlignment="1">
      <alignment horizontal="left" vertical="center" wrapText="1"/>
    </xf>
    <xf numFmtId="164" fontId="2" fillId="0" borderId="1" xfId="0" applyNumberFormat="1" applyFont="1" applyBorder="1" applyAlignment="1">
      <alignment horizontal="right" vertical="center" wrapText="1"/>
    </xf>
    <xf numFmtId="164" fontId="3" fillId="0" borderId="1" xfId="0" applyNumberFormat="1" applyFont="1" applyBorder="1" applyAlignment="1">
      <alignment horizontal="center" vertical="center" wrapText="1"/>
    </xf>
    <xf numFmtId="164" fontId="2" fillId="0" borderId="1" xfId="0" applyNumberFormat="1" applyFont="1" applyBorder="1" applyAlignment="1">
      <alignment vertical="center" wrapText="1"/>
    </xf>
    <xf numFmtId="0" fontId="2" fillId="0" borderId="0" xfId="0" applyFont="1" applyAlignment="1">
      <alignment horizontal="center"/>
    </xf>
    <xf numFmtId="164" fontId="3" fillId="0" borderId="2" xfId="0" applyNumberFormat="1" applyFont="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3" xfId="0" applyNumberFormat="1" applyFont="1" applyBorder="1" applyAlignment="1">
      <alignment horizontal="center" vertical="center" wrapText="1"/>
    </xf>
    <xf numFmtId="164" fontId="2" fillId="0" borderId="2" xfId="0" applyNumberFormat="1" applyFont="1" applyBorder="1" applyAlignment="1">
      <alignment horizontal="right" vertical="center" wrapText="1"/>
    </xf>
    <xf numFmtId="164" fontId="2" fillId="0" borderId="8" xfId="0" applyNumberFormat="1" applyFont="1" applyBorder="1" applyAlignment="1">
      <alignment horizontal="right" vertical="center" wrapText="1"/>
    </xf>
    <xf numFmtId="164" fontId="2" fillId="0" borderId="3" xfId="0" applyNumberFormat="1" applyFont="1" applyBorder="1" applyAlignment="1">
      <alignment horizontal="righ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right" wrapText="1"/>
    </xf>
    <xf numFmtId="0" fontId="6" fillId="0" borderId="0" xfId="0" applyFont="1" applyAlignment="1">
      <alignment horizontal="right" vertical="center"/>
    </xf>
    <xf numFmtId="0" fontId="7" fillId="0" borderId="0" xfId="0" applyFont="1" applyAlignment="1">
      <alignment horizontal="center" vertical="center"/>
    </xf>
    <xf numFmtId="0" fontId="6"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vertical="center" wrapText="1"/>
    </xf>
    <xf numFmtId="0" fontId="7" fillId="0" borderId="7" xfId="0" applyFont="1" applyBorder="1" applyAlignment="1">
      <alignment horizontal="center" vertical="center" wrapText="1"/>
    </xf>
    <xf numFmtId="0" fontId="6" fillId="0" borderId="2" xfId="0" applyFont="1" applyBorder="1" applyAlignment="1">
      <alignment vertical="center" wrapText="1"/>
    </xf>
    <xf numFmtId="0" fontId="7" fillId="0" borderId="0" xfId="0" applyFont="1" applyAlignment="1">
      <alignment horizontal="center"/>
    </xf>
    <xf numFmtId="0" fontId="7" fillId="0" borderId="1"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tabSelected="1" workbookViewId="0">
      <selection activeCell="B27" sqref="B27"/>
    </sheetView>
  </sheetViews>
  <sheetFormatPr defaultRowHeight="15" x14ac:dyDescent="0.25"/>
  <cols>
    <col min="1" max="1" width="11.5703125" style="30" customWidth="1"/>
    <col min="2" max="2" width="29.42578125" style="4" customWidth="1"/>
    <col min="3" max="3" width="11.7109375" style="2" customWidth="1"/>
    <col min="4" max="4" width="13.140625" style="2" customWidth="1"/>
    <col min="5" max="16" width="9.140625" style="2"/>
    <col min="17" max="17" width="19" style="2" customWidth="1"/>
    <col min="18" max="16384" width="9.140625" style="2"/>
  </cols>
  <sheetData>
    <row r="1" spans="1:17" x14ac:dyDescent="0.25">
      <c r="Q1" s="3" t="s">
        <v>5</v>
      </c>
    </row>
    <row r="2" spans="1:17" ht="15.75" x14ac:dyDescent="0.25">
      <c r="A2" s="72" t="s">
        <v>189</v>
      </c>
      <c r="B2" s="72"/>
      <c r="C2" s="72"/>
      <c r="D2" s="72"/>
      <c r="E2" s="72"/>
      <c r="F2" s="72"/>
      <c r="G2" s="72"/>
      <c r="H2" s="72"/>
      <c r="I2" s="72"/>
      <c r="J2" s="72"/>
      <c r="K2" s="72"/>
      <c r="L2" s="72"/>
      <c r="M2" s="72"/>
      <c r="N2" s="72"/>
      <c r="O2" s="72"/>
      <c r="P2" s="72"/>
      <c r="Q2" s="72"/>
    </row>
    <row r="3" spans="1:17" ht="15.75" x14ac:dyDescent="0.25">
      <c r="A3" s="72" t="s">
        <v>6</v>
      </c>
      <c r="B3" s="72"/>
      <c r="C3" s="72"/>
      <c r="D3" s="72"/>
      <c r="E3" s="72"/>
      <c r="F3" s="72"/>
      <c r="G3" s="72"/>
      <c r="H3" s="72"/>
      <c r="I3" s="72"/>
      <c r="J3" s="72"/>
      <c r="K3" s="72"/>
      <c r="L3" s="72"/>
      <c r="M3" s="72"/>
      <c r="N3" s="72"/>
      <c r="O3" s="72"/>
      <c r="P3" s="72"/>
      <c r="Q3" s="72"/>
    </row>
    <row r="5" spans="1:17" s="4" customFormat="1" ht="73.5" customHeight="1" x14ac:dyDescent="0.25">
      <c r="A5" s="73" t="s">
        <v>0</v>
      </c>
      <c r="B5" s="73" t="s">
        <v>1</v>
      </c>
      <c r="C5" s="73" t="s">
        <v>7</v>
      </c>
      <c r="D5" s="73" t="s">
        <v>2</v>
      </c>
      <c r="E5" s="74" t="s">
        <v>4</v>
      </c>
      <c r="F5" s="75"/>
      <c r="G5" s="75"/>
      <c r="H5" s="75"/>
      <c r="I5" s="75"/>
      <c r="J5" s="75"/>
      <c r="K5" s="75"/>
      <c r="L5" s="75"/>
      <c r="M5" s="75"/>
      <c r="N5" s="75"/>
      <c r="O5" s="75"/>
      <c r="P5" s="76"/>
      <c r="Q5" s="73" t="s">
        <v>3</v>
      </c>
    </row>
    <row r="6" spans="1:17" s="4" customFormat="1" ht="18" customHeight="1" x14ac:dyDescent="0.25">
      <c r="A6" s="73"/>
      <c r="B6" s="73"/>
      <c r="C6" s="73"/>
      <c r="D6" s="73"/>
      <c r="E6" s="5">
        <v>2019</v>
      </c>
      <c r="F6" s="5">
        <v>2020</v>
      </c>
      <c r="G6" s="5">
        <v>2021</v>
      </c>
      <c r="H6" s="5">
        <v>2022</v>
      </c>
      <c r="I6" s="5">
        <v>2023</v>
      </c>
      <c r="J6" s="5">
        <v>2024</v>
      </c>
      <c r="K6" s="5">
        <v>2025</v>
      </c>
      <c r="L6" s="5">
        <v>2026</v>
      </c>
      <c r="M6" s="5">
        <v>2027</v>
      </c>
      <c r="N6" s="5">
        <v>2028</v>
      </c>
      <c r="O6" s="5">
        <v>2029</v>
      </c>
      <c r="P6" s="5">
        <v>2030</v>
      </c>
      <c r="Q6" s="73"/>
    </row>
    <row r="7" spans="1:17" s="4" customFormat="1" ht="54.75" customHeight="1" x14ac:dyDescent="0.25">
      <c r="A7" s="5">
        <v>1</v>
      </c>
      <c r="B7" s="50" t="s">
        <v>210</v>
      </c>
      <c r="C7" s="5" t="s">
        <v>193</v>
      </c>
      <c r="D7" s="31">
        <v>24082</v>
      </c>
      <c r="E7" s="31">
        <v>24082</v>
      </c>
      <c r="F7" s="31">
        <v>24082</v>
      </c>
      <c r="G7" s="31">
        <v>24082</v>
      </c>
      <c r="H7" s="31">
        <v>24082</v>
      </c>
      <c r="I7" s="31">
        <v>24082</v>
      </c>
      <c r="J7" s="31">
        <v>24082</v>
      </c>
      <c r="K7" s="31">
        <v>24082</v>
      </c>
      <c r="L7" s="31">
        <v>24082</v>
      </c>
      <c r="M7" s="31">
        <v>24082</v>
      </c>
      <c r="N7" s="31">
        <v>24082</v>
      </c>
      <c r="O7" s="31">
        <v>24082</v>
      </c>
      <c r="P7" s="31">
        <v>24082</v>
      </c>
      <c r="Q7" s="31">
        <v>24082</v>
      </c>
    </row>
    <row r="8" spans="1:17" s="4" customFormat="1" ht="110.25" x14ac:dyDescent="0.25">
      <c r="A8" s="5">
        <v>2</v>
      </c>
      <c r="B8" s="50" t="s">
        <v>88</v>
      </c>
      <c r="C8" s="5" t="s">
        <v>85</v>
      </c>
      <c r="D8" s="33">
        <f>3.7</f>
        <v>3.7</v>
      </c>
      <c r="E8" s="10">
        <v>0.3</v>
      </c>
      <c r="F8" s="10">
        <v>0.4</v>
      </c>
      <c r="G8" s="31">
        <v>0</v>
      </c>
      <c r="H8" s="31">
        <v>0</v>
      </c>
      <c r="I8" s="31">
        <v>0</v>
      </c>
      <c r="J8" s="31">
        <v>0</v>
      </c>
      <c r="K8" s="31">
        <v>0</v>
      </c>
      <c r="L8" s="31">
        <v>0</v>
      </c>
      <c r="M8" s="31">
        <v>0</v>
      </c>
      <c r="N8" s="31">
        <v>0</v>
      </c>
      <c r="O8" s="31">
        <v>0</v>
      </c>
      <c r="P8" s="31">
        <v>0</v>
      </c>
      <c r="Q8" s="33">
        <f>SUM(E8:P8)</f>
        <v>0.7</v>
      </c>
    </row>
    <row r="9" spans="1:17" s="4" customFormat="1" ht="94.5" x14ac:dyDescent="0.25">
      <c r="A9" s="5">
        <v>3</v>
      </c>
      <c r="B9" s="47" t="s">
        <v>212</v>
      </c>
      <c r="C9" s="5" t="s">
        <v>85</v>
      </c>
      <c r="D9" s="35">
        <v>7.6310000000000002</v>
      </c>
      <c r="E9" s="35">
        <v>0.13300000000000001</v>
      </c>
      <c r="F9" s="31">
        <v>0</v>
      </c>
      <c r="G9" s="31">
        <v>0</v>
      </c>
      <c r="H9" s="31">
        <v>0</v>
      </c>
      <c r="I9" s="31">
        <v>0</v>
      </c>
      <c r="J9" s="31">
        <v>0</v>
      </c>
      <c r="K9" s="31">
        <v>0</v>
      </c>
      <c r="L9" s="31">
        <v>0</v>
      </c>
      <c r="M9" s="31">
        <v>0</v>
      </c>
      <c r="N9" s="31">
        <v>0</v>
      </c>
      <c r="O9" s="31">
        <v>0</v>
      </c>
      <c r="P9" s="31">
        <v>0</v>
      </c>
      <c r="Q9" s="35">
        <f>SUM(E9:P9)</f>
        <v>0.13300000000000001</v>
      </c>
    </row>
    <row r="10" spans="1:17" s="4" customFormat="1" ht="84.75" customHeight="1" x14ac:dyDescent="0.25">
      <c r="A10" s="5">
        <v>4</v>
      </c>
      <c r="B10" s="50" t="s">
        <v>194</v>
      </c>
      <c r="C10" s="5" t="s">
        <v>102</v>
      </c>
      <c r="D10" s="31">
        <v>100</v>
      </c>
      <c r="E10" s="31">
        <v>100</v>
      </c>
      <c r="F10" s="31">
        <v>100</v>
      </c>
      <c r="G10" s="31">
        <v>100</v>
      </c>
      <c r="H10" s="31">
        <v>100</v>
      </c>
      <c r="I10" s="31">
        <v>100</v>
      </c>
      <c r="J10" s="31">
        <v>100</v>
      </c>
      <c r="K10" s="31">
        <v>100</v>
      </c>
      <c r="L10" s="31">
        <v>100</v>
      </c>
      <c r="M10" s="31">
        <v>100</v>
      </c>
      <c r="N10" s="31">
        <v>100</v>
      </c>
      <c r="O10" s="31">
        <v>100</v>
      </c>
      <c r="P10" s="31">
        <v>100</v>
      </c>
      <c r="Q10" s="31">
        <v>100</v>
      </c>
    </row>
    <row r="11" spans="1:17" s="4" customFormat="1" ht="38.25" customHeight="1" x14ac:dyDescent="0.25">
      <c r="A11" s="5">
        <v>5</v>
      </c>
      <c r="B11" s="50" t="s">
        <v>209</v>
      </c>
      <c r="C11" s="5" t="s">
        <v>193</v>
      </c>
      <c r="D11" s="31">
        <v>411</v>
      </c>
      <c r="E11" s="31">
        <v>370</v>
      </c>
      <c r="F11" s="31">
        <v>332</v>
      </c>
      <c r="G11" s="31">
        <v>289</v>
      </c>
      <c r="H11" s="31">
        <v>269</v>
      </c>
      <c r="I11" s="31">
        <v>242</v>
      </c>
      <c r="J11" s="31">
        <v>218</v>
      </c>
      <c r="K11" s="31">
        <v>196</v>
      </c>
      <c r="L11" s="31">
        <v>176</v>
      </c>
      <c r="M11" s="31">
        <v>159</v>
      </c>
      <c r="N11" s="31">
        <v>143</v>
      </c>
      <c r="O11" s="31">
        <v>129</v>
      </c>
      <c r="P11" s="31">
        <v>110</v>
      </c>
      <c r="Q11" s="31">
        <v>110</v>
      </c>
    </row>
    <row r="12" spans="1:17" s="4" customFormat="1" ht="49.5" customHeight="1" x14ac:dyDescent="0.25">
      <c r="A12" s="5">
        <v>6</v>
      </c>
      <c r="B12" s="50" t="s">
        <v>208</v>
      </c>
      <c r="C12" s="5" t="s">
        <v>193</v>
      </c>
      <c r="D12" s="31">
        <v>30</v>
      </c>
      <c r="E12" s="31">
        <v>25</v>
      </c>
      <c r="F12" s="31">
        <v>21</v>
      </c>
      <c r="G12" s="31">
        <v>18</v>
      </c>
      <c r="H12" s="31">
        <v>16</v>
      </c>
      <c r="I12" s="31">
        <v>14</v>
      </c>
      <c r="J12" s="31">
        <v>12</v>
      </c>
      <c r="K12" s="31">
        <v>10</v>
      </c>
      <c r="L12" s="31">
        <v>8</v>
      </c>
      <c r="M12" s="31">
        <v>6</v>
      </c>
      <c r="N12" s="31">
        <v>4</v>
      </c>
      <c r="O12" s="31">
        <v>2</v>
      </c>
      <c r="P12" s="31">
        <v>0</v>
      </c>
      <c r="Q12" s="31">
        <v>0</v>
      </c>
    </row>
    <row r="13" spans="1:17" ht="71.25" customHeight="1" x14ac:dyDescent="0.25">
      <c r="A13" s="5">
        <v>7</v>
      </c>
      <c r="B13" s="50" t="s">
        <v>207</v>
      </c>
      <c r="C13" s="7" t="s">
        <v>193</v>
      </c>
      <c r="D13" s="32">
        <v>7</v>
      </c>
      <c r="E13" s="32">
        <v>6</v>
      </c>
      <c r="F13" s="32">
        <v>5</v>
      </c>
      <c r="G13" s="32">
        <v>4</v>
      </c>
      <c r="H13" s="32">
        <v>3</v>
      </c>
      <c r="I13" s="32">
        <v>2</v>
      </c>
      <c r="J13" s="32">
        <v>1</v>
      </c>
      <c r="K13" s="32">
        <v>0</v>
      </c>
      <c r="L13" s="32">
        <v>0</v>
      </c>
      <c r="M13" s="32">
        <v>0</v>
      </c>
      <c r="N13" s="32">
        <v>0</v>
      </c>
      <c r="O13" s="32">
        <v>0</v>
      </c>
      <c r="P13" s="32">
        <v>0</v>
      </c>
      <c r="Q13" s="32">
        <v>0</v>
      </c>
    </row>
    <row r="14" spans="1:17" ht="47.25" x14ac:dyDescent="0.25">
      <c r="A14" s="5">
        <v>8</v>
      </c>
      <c r="B14" s="50" t="s">
        <v>206</v>
      </c>
      <c r="C14" s="7" t="s">
        <v>211</v>
      </c>
      <c r="D14" s="32">
        <v>2</v>
      </c>
      <c r="E14" s="32">
        <v>0</v>
      </c>
      <c r="F14" s="32">
        <v>0</v>
      </c>
      <c r="G14" s="32">
        <v>0</v>
      </c>
      <c r="H14" s="32">
        <v>0</v>
      </c>
      <c r="I14" s="32">
        <v>0</v>
      </c>
      <c r="J14" s="32">
        <v>0</v>
      </c>
      <c r="K14" s="32">
        <v>0</v>
      </c>
      <c r="L14" s="32">
        <v>0</v>
      </c>
      <c r="M14" s="32">
        <v>0</v>
      </c>
      <c r="N14" s="32">
        <v>0</v>
      </c>
      <c r="O14" s="32">
        <v>0</v>
      </c>
      <c r="P14" s="32">
        <v>0</v>
      </c>
      <c r="Q14" s="32">
        <v>0</v>
      </c>
    </row>
    <row r="15" spans="1:17" ht="47.25" x14ac:dyDescent="0.25">
      <c r="A15" s="5">
        <v>9</v>
      </c>
      <c r="B15" s="50" t="s">
        <v>205</v>
      </c>
      <c r="C15" s="7" t="s">
        <v>211</v>
      </c>
      <c r="D15" s="32">
        <v>0</v>
      </c>
      <c r="E15" s="32">
        <v>0</v>
      </c>
      <c r="F15" s="32">
        <v>0</v>
      </c>
      <c r="G15" s="32">
        <v>0</v>
      </c>
      <c r="H15" s="32">
        <v>0</v>
      </c>
      <c r="I15" s="32">
        <v>0</v>
      </c>
      <c r="J15" s="32">
        <v>0</v>
      </c>
      <c r="K15" s="32">
        <v>0</v>
      </c>
      <c r="L15" s="32">
        <v>0</v>
      </c>
      <c r="M15" s="32">
        <v>0</v>
      </c>
      <c r="N15" s="32">
        <v>0</v>
      </c>
      <c r="O15" s="32">
        <v>0</v>
      </c>
      <c r="P15" s="32">
        <v>0</v>
      </c>
      <c r="Q15" s="32">
        <v>0</v>
      </c>
    </row>
    <row r="16" spans="1:17" ht="47.25" x14ac:dyDescent="0.25">
      <c r="A16" s="5">
        <v>10</v>
      </c>
      <c r="B16" s="50" t="s">
        <v>204</v>
      </c>
      <c r="C16" s="7" t="s">
        <v>211</v>
      </c>
      <c r="D16" s="32">
        <v>42</v>
      </c>
      <c r="E16" s="32">
        <v>35</v>
      </c>
      <c r="F16" s="32">
        <v>30</v>
      </c>
      <c r="G16" s="32">
        <v>27</v>
      </c>
      <c r="H16" s="32">
        <v>24</v>
      </c>
      <c r="I16" s="32">
        <v>21</v>
      </c>
      <c r="J16" s="32">
        <v>18</v>
      </c>
      <c r="K16" s="32">
        <v>15</v>
      </c>
      <c r="L16" s="32">
        <v>12</v>
      </c>
      <c r="M16" s="32">
        <v>9</v>
      </c>
      <c r="N16" s="32">
        <v>6</v>
      </c>
      <c r="O16" s="32">
        <v>3</v>
      </c>
      <c r="P16" s="32">
        <v>0</v>
      </c>
      <c r="Q16" s="32">
        <v>0</v>
      </c>
    </row>
    <row r="17" spans="1:17" ht="47.25" x14ac:dyDescent="0.25">
      <c r="A17" s="5">
        <v>11</v>
      </c>
      <c r="B17" s="50" t="s">
        <v>203</v>
      </c>
      <c r="C17" s="7" t="s">
        <v>211</v>
      </c>
      <c r="D17" s="32">
        <v>7</v>
      </c>
      <c r="E17" s="32">
        <v>6</v>
      </c>
      <c r="F17" s="32">
        <v>5</v>
      </c>
      <c r="G17" s="32">
        <v>4</v>
      </c>
      <c r="H17" s="32">
        <v>3</v>
      </c>
      <c r="I17" s="32">
        <v>2</v>
      </c>
      <c r="J17" s="32">
        <v>1</v>
      </c>
      <c r="K17" s="32">
        <v>0</v>
      </c>
      <c r="L17" s="32">
        <v>0</v>
      </c>
      <c r="M17" s="32">
        <v>0</v>
      </c>
      <c r="N17" s="32">
        <v>0</v>
      </c>
      <c r="O17" s="32">
        <v>0</v>
      </c>
      <c r="P17" s="32">
        <v>0</v>
      </c>
      <c r="Q17" s="32">
        <v>0</v>
      </c>
    </row>
    <row r="18" spans="1:17" ht="97.5" customHeight="1" x14ac:dyDescent="0.25">
      <c r="A18" s="5">
        <v>12</v>
      </c>
      <c r="B18" s="50" t="s">
        <v>202</v>
      </c>
      <c r="C18" s="7" t="s">
        <v>102</v>
      </c>
      <c r="D18" s="32">
        <v>100</v>
      </c>
      <c r="E18" s="32">
        <v>100</v>
      </c>
      <c r="F18" s="32">
        <v>100</v>
      </c>
      <c r="G18" s="32">
        <v>100</v>
      </c>
      <c r="H18" s="32">
        <v>100</v>
      </c>
      <c r="I18" s="32">
        <v>100</v>
      </c>
      <c r="J18" s="32">
        <v>100</v>
      </c>
      <c r="K18" s="32">
        <v>100</v>
      </c>
      <c r="L18" s="32">
        <v>100</v>
      </c>
      <c r="M18" s="32">
        <v>100</v>
      </c>
      <c r="N18" s="32">
        <v>100</v>
      </c>
      <c r="O18" s="32">
        <v>100</v>
      </c>
      <c r="P18" s="32">
        <v>100</v>
      </c>
      <c r="Q18" s="32">
        <v>100</v>
      </c>
    </row>
    <row r="19" spans="1:17" ht="32.25" customHeight="1" x14ac:dyDescent="0.25">
      <c r="A19" s="68">
        <v>13</v>
      </c>
      <c r="B19" s="70" t="s">
        <v>191</v>
      </c>
      <c r="C19" s="7" t="s">
        <v>193</v>
      </c>
      <c r="D19" s="32">
        <v>110</v>
      </c>
      <c r="E19" s="51">
        <v>111</v>
      </c>
      <c r="F19" s="51">
        <v>114</v>
      </c>
      <c r="G19" s="51">
        <v>117</v>
      </c>
      <c r="H19" s="51">
        <v>120</v>
      </c>
      <c r="I19" s="51">
        <v>123</v>
      </c>
      <c r="J19" s="51">
        <v>131</v>
      </c>
      <c r="K19" s="32">
        <f>J19</f>
        <v>131</v>
      </c>
      <c r="L19" s="32">
        <f t="shared" ref="L19:Q19" si="0">K19</f>
        <v>131</v>
      </c>
      <c r="M19" s="32">
        <f t="shared" si="0"/>
        <v>131</v>
      </c>
      <c r="N19" s="32">
        <f t="shared" si="0"/>
        <v>131</v>
      </c>
      <c r="O19" s="32">
        <f t="shared" si="0"/>
        <v>131</v>
      </c>
      <c r="P19" s="32">
        <f t="shared" si="0"/>
        <v>131</v>
      </c>
      <c r="Q19" s="32">
        <f t="shared" si="0"/>
        <v>131</v>
      </c>
    </row>
    <row r="20" spans="1:17" ht="32.25" customHeight="1" x14ac:dyDescent="0.25">
      <c r="A20" s="69"/>
      <c r="B20" s="71"/>
      <c r="C20" s="7" t="s">
        <v>195</v>
      </c>
      <c r="D20" s="32">
        <v>703271</v>
      </c>
      <c r="E20" s="51">
        <f>D20+4995</f>
        <v>708266</v>
      </c>
      <c r="F20" s="51">
        <f>E20+3425+6230+1576</f>
        <v>719497</v>
      </c>
      <c r="G20" s="51">
        <f>F20+3692+800+6673</f>
        <v>730662</v>
      </c>
      <c r="H20" s="51">
        <f>G20+5011+2832+6708</f>
        <v>745213</v>
      </c>
      <c r="I20" s="51">
        <f>H20+15754+1562+2410</f>
        <v>764939</v>
      </c>
      <c r="J20" s="51">
        <f>I20+38011</f>
        <v>802950</v>
      </c>
      <c r="K20" s="32">
        <f t="shared" ref="K20:Q20" si="1">J20</f>
        <v>802950</v>
      </c>
      <c r="L20" s="32">
        <f t="shared" si="1"/>
        <v>802950</v>
      </c>
      <c r="M20" s="32">
        <f t="shared" si="1"/>
        <v>802950</v>
      </c>
      <c r="N20" s="32">
        <f t="shared" si="1"/>
        <v>802950</v>
      </c>
      <c r="O20" s="32">
        <f t="shared" si="1"/>
        <v>802950</v>
      </c>
      <c r="P20" s="32">
        <f t="shared" si="1"/>
        <v>802950</v>
      </c>
      <c r="Q20" s="32">
        <f t="shared" si="1"/>
        <v>802950</v>
      </c>
    </row>
    <row r="21" spans="1:17" ht="82.5" customHeight="1" x14ac:dyDescent="0.25">
      <c r="A21" s="5">
        <v>14</v>
      </c>
      <c r="B21" s="50" t="s">
        <v>192</v>
      </c>
      <c r="C21" s="7" t="s">
        <v>102</v>
      </c>
      <c r="D21" s="52">
        <f>D20*100/802950</f>
        <v>87.585901986425057</v>
      </c>
      <c r="E21" s="52">
        <f t="shared" ref="E21:J21" si="2">E20*100/802950</f>
        <v>88.207983062457188</v>
      </c>
      <c r="F21" s="52">
        <f t="shared" si="2"/>
        <v>89.60670029267078</v>
      </c>
      <c r="G21" s="52">
        <f t="shared" si="2"/>
        <v>90.99719783299085</v>
      </c>
      <c r="H21" s="52">
        <f t="shared" si="2"/>
        <v>92.809390372999559</v>
      </c>
      <c r="I21" s="52">
        <f t="shared" si="2"/>
        <v>95.266081325113646</v>
      </c>
      <c r="J21" s="52">
        <f t="shared" si="2"/>
        <v>100</v>
      </c>
      <c r="K21" s="52">
        <f t="shared" ref="K21:Q21" si="3">J21</f>
        <v>100</v>
      </c>
      <c r="L21" s="52">
        <f t="shared" si="3"/>
        <v>100</v>
      </c>
      <c r="M21" s="52">
        <f t="shared" si="3"/>
        <v>100</v>
      </c>
      <c r="N21" s="52">
        <f t="shared" si="3"/>
        <v>100</v>
      </c>
      <c r="O21" s="52">
        <f t="shared" si="3"/>
        <v>100</v>
      </c>
      <c r="P21" s="52">
        <f t="shared" si="3"/>
        <v>100</v>
      </c>
      <c r="Q21" s="52">
        <f t="shared" si="3"/>
        <v>100</v>
      </c>
    </row>
    <row r="22" spans="1:17" ht="141.75" x14ac:dyDescent="0.25">
      <c r="A22" s="5">
        <v>15</v>
      </c>
      <c r="B22" s="50" t="s">
        <v>201</v>
      </c>
      <c r="C22" s="7" t="s">
        <v>102</v>
      </c>
      <c r="D22" s="52">
        <f>22546*100/37357</f>
        <v>60.352812056642662</v>
      </c>
      <c r="E22" s="52">
        <f>(22546+200)*100/37357</f>
        <v>60.888186952913777</v>
      </c>
      <c r="F22" s="52">
        <f>(22546+200+131+61+59)*100/37357</f>
        <v>61.560082447734025</v>
      </c>
      <c r="G22" s="52">
        <f>(22546+200+131+61+59+63+44+193)*100/37357</f>
        <v>62.363144792140695</v>
      </c>
      <c r="H22" s="52">
        <f>(22546+200+131+61+59+63+44+193+245+26+208)*100/37357</f>
        <v>63.645367668710016</v>
      </c>
      <c r="I22" s="52">
        <f>(22546+200+131+61+59+63+44+193+245+26+208+590+52+128)*100/37357</f>
        <v>65.706561019353799</v>
      </c>
      <c r="J22" s="52">
        <f>(26009)*100/37357</f>
        <v>69.622828385576994</v>
      </c>
      <c r="K22" s="52">
        <f t="shared" ref="K22:Q22" si="4">J22</f>
        <v>69.622828385576994</v>
      </c>
      <c r="L22" s="52">
        <f t="shared" si="4"/>
        <v>69.622828385576994</v>
      </c>
      <c r="M22" s="52">
        <f t="shared" si="4"/>
        <v>69.622828385576994</v>
      </c>
      <c r="N22" s="52">
        <f t="shared" si="4"/>
        <v>69.622828385576994</v>
      </c>
      <c r="O22" s="52">
        <f t="shared" si="4"/>
        <v>69.622828385576994</v>
      </c>
      <c r="P22" s="52">
        <f t="shared" si="4"/>
        <v>69.622828385576994</v>
      </c>
      <c r="Q22" s="52">
        <f t="shared" si="4"/>
        <v>69.622828385576994</v>
      </c>
    </row>
    <row r="23" spans="1:17" ht="34.5" customHeight="1" x14ac:dyDescent="0.25">
      <c r="A23" s="68">
        <v>16</v>
      </c>
      <c r="B23" s="70" t="s">
        <v>200</v>
      </c>
      <c r="C23" s="7" t="s">
        <v>193</v>
      </c>
      <c r="D23" s="32">
        <v>11</v>
      </c>
      <c r="E23" s="51">
        <v>11</v>
      </c>
      <c r="F23" s="51">
        <v>12</v>
      </c>
      <c r="G23" s="51">
        <v>12</v>
      </c>
      <c r="H23" s="51">
        <v>13</v>
      </c>
      <c r="I23" s="51">
        <v>14</v>
      </c>
      <c r="J23" s="51">
        <v>14</v>
      </c>
      <c r="K23" s="32">
        <f t="shared" ref="K23:Q23" si="5">J23</f>
        <v>14</v>
      </c>
      <c r="L23" s="32">
        <f t="shared" si="5"/>
        <v>14</v>
      </c>
      <c r="M23" s="32">
        <f t="shared" si="5"/>
        <v>14</v>
      </c>
      <c r="N23" s="32">
        <f t="shared" si="5"/>
        <v>14</v>
      </c>
      <c r="O23" s="32">
        <f t="shared" si="5"/>
        <v>14</v>
      </c>
      <c r="P23" s="32">
        <f t="shared" si="5"/>
        <v>14</v>
      </c>
      <c r="Q23" s="32">
        <f t="shared" si="5"/>
        <v>14</v>
      </c>
    </row>
    <row r="24" spans="1:17" ht="34.5" customHeight="1" x14ac:dyDescent="0.25">
      <c r="A24" s="69"/>
      <c r="B24" s="71"/>
      <c r="C24" s="7" t="s">
        <v>195</v>
      </c>
      <c r="D24" s="32">
        <v>152174</v>
      </c>
      <c r="E24" s="32">
        <v>152174</v>
      </c>
      <c r="F24" s="51">
        <f>E24+4301</f>
        <v>156475</v>
      </c>
      <c r="G24" s="51">
        <f>F24</f>
        <v>156475</v>
      </c>
      <c r="H24" s="51">
        <f>G24+9800</f>
        <v>166275</v>
      </c>
      <c r="I24" s="51">
        <f>H24+5000</f>
        <v>171275</v>
      </c>
      <c r="J24" s="51">
        <f>I24</f>
        <v>171275</v>
      </c>
      <c r="K24" s="32">
        <f t="shared" ref="K24:Q24" si="6">J24</f>
        <v>171275</v>
      </c>
      <c r="L24" s="32">
        <f t="shared" si="6"/>
        <v>171275</v>
      </c>
      <c r="M24" s="32">
        <f t="shared" si="6"/>
        <v>171275</v>
      </c>
      <c r="N24" s="32">
        <f t="shared" si="6"/>
        <v>171275</v>
      </c>
      <c r="O24" s="32">
        <f t="shared" si="6"/>
        <v>171275</v>
      </c>
      <c r="P24" s="32">
        <f t="shared" si="6"/>
        <v>171275</v>
      </c>
      <c r="Q24" s="32">
        <f t="shared" si="6"/>
        <v>171275</v>
      </c>
    </row>
    <row r="25" spans="1:17" ht="99.75" customHeight="1" x14ac:dyDescent="0.25">
      <c r="A25" s="5">
        <v>17</v>
      </c>
      <c r="B25" s="50" t="s">
        <v>199</v>
      </c>
      <c r="C25" s="7" t="s">
        <v>102</v>
      </c>
      <c r="D25" s="52">
        <f>D24*100/432181</f>
        <v>35.210710327385982</v>
      </c>
      <c r="E25" s="52">
        <f t="shared" ref="E25:J25" si="7">E24*100/432181</f>
        <v>35.210710327385982</v>
      </c>
      <c r="F25" s="52">
        <f t="shared" si="7"/>
        <v>36.205895215199185</v>
      </c>
      <c r="G25" s="52">
        <f t="shared" si="7"/>
        <v>36.205895215199185</v>
      </c>
      <c r="H25" s="52">
        <f t="shared" si="7"/>
        <v>38.473463664529447</v>
      </c>
      <c r="I25" s="52">
        <f t="shared" si="7"/>
        <v>39.630386342759166</v>
      </c>
      <c r="J25" s="52">
        <f t="shared" si="7"/>
        <v>39.630386342759166</v>
      </c>
      <c r="K25" s="52">
        <f t="shared" ref="K25:Q25" si="8">J25</f>
        <v>39.630386342759166</v>
      </c>
      <c r="L25" s="52">
        <f t="shared" si="8"/>
        <v>39.630386342759166</v>
      </c>
      <c r="M25" s="52">
        <f t="shared" si="8"/>
        <v>39.630386342759166</v>
      </c>
      <c r="N25" s="52">
        <f t="shared" si="8"/>
        <v>39.630386342759166</v>
      </c>
      <c r="O25" s="52">
        <f t="shared" si="8"/>
        <v>39.630386342759166</v>
      </c>
      <c r="P25" s="52">
        <f t="shared" si="8"/>
        <v>39.630386342759166</v>
      </c>
      <c r="Q25" s="52">
        <f t="shared" si="8"/>
        <v>39.630386342759166</v>
      </c>
    </row>
    <row r="26" spans="1:17" ht="84.75" customHeight="1" x14ac:dyDescent="0.25">
      <c r="A26" s="5">
        <v>18</v>
      </c>
      <c r="B26" s="50" t="s">
        <v>198</v>
      </c>
      <c r="C26" s="7" t="s">
        <v>195</v>
      </c>
      <c r="D26" s="57">
        <f>D24/37357</f>
        <v>4.0735069732580236</v>
      </c>
      <c r="E26" s="57">
        <f t="shared" ref="E26:J26" si="9">E24/37357</f>
        <v>4.0735069732580236</v>
      </c>
      <c r="F26" s="57">
        <f t="shared" si="9"/>
        <v>4.1886393447011265</v>
      </c>
      <c r="G26" s="57">
        <f t="shared" si="9"/>
        <v>4.1886393447011265</v>
      </c>
      <c r="H26" s="57">
        <f t="shared" si="9"/>
        <v>4.4509730438739732</v>
      </c>
      <c r="I26" s="57">
        <f t="shared" si="9"/>
        <v>4.5848167679417511</v>
      </c>
      <c r="J26" s="57">
        <f t="shared" si="9"/>
        <v>4.5848167679417511</v>
      </c>
      <c r="K26" s="52">
        <f t="shared" ref="K26:Q26" si="10">J26</f>
        <v>4.5848167679417511</v>
      </c>
      <c r="L26" s="52">
        <f t="shared" si="10"/>
        <v>4.5848167679417511</v>
      </c>
      <c r="M26" s="52">
        <f t="shared" si="10"/>
        <v>4.5848167679417511</v>
      </c>
      <c r="N26" s="52">
        <f t="shared" si="10"/>
        <v>4.5848167679417511</v>
      </c>
      <c r="O26" s="52">
        <f t="shared" si="10"/>
        <v>4.5848167679417511</v>
      </c>
      <c r="P26" s="52">
        <f t="shared" si="10"/>
        <v>4.5848167679417511</v>
      </c>
      <c r="Q26" s="52">
        <f t="shared" si="10"/>
        <v>4.5848167679417511</v>
      </c>
    </row>
    <row r="27" spans="1:17" ht="114.75" customHeight="1" x14ac:dyDescent="0.25">
      <c r="A27" s="49">
        <v>19</v>
      </c>
      <c r="B27" s="50" t="s">
        <v>268</v>
      </c>
      <c r="C27" s="56" t="s">
        <v>102</v>
      </c>
      <c r="D27" s="59">
        <v>6.4</v>
      </c>
      <c r="E27" s="59">
        <v>8</v>
      </c>
      <c r="F27" s="59">
        <v>12</v>
      </c>
      <c r="G27" s="59">
        <v>15</v>
      </c>
      <c r="H27" s="59">
        <v>17</v>
      </c>
      <c r="I27" s="59">
        <v>20</v>
      </c>
      <c r="J27" s="59">
        <v>30</v>
      </c>
      <c r="K27" s="60">
        <v>0</v>
      </c>
      <c r="L27" s="61">
        <v>0</v>
      </c>
      <c r="M27" s="61">
        <v>0</v>
      </c>
      <c r="N27" s="61">
        <v>0</v>
      </c>
      <c r="O27" s="61">
        <v>0</v>
      </c>
      <c r="P27" s="61">
        <v>0</v>
      </c>
      <c r="Q27" s="52">
        <f>J27</f>
        <v>30</v>
      </c>
    </row>
    <row r="28" spans="1:17" ht="78.75" x14ac:dyDescent="0.25">
      <c r="A28" s="5">
        <v>20</v>
      </c>
      <c r="B28" s="50" t="s">
        <v>197</v>
      </c>
      <c r="C28" s="7" t="s">
        <v>102</v>
      </c>
      <c r="D28" s="58">
        <v>100</v>
      </c>
      <c r="E28" s="58">
        <v>100</v>
      </c>
      <c r="F28" s="58">
        <v>100</v>
      </c>
      <c r="G28" s="58">
        <v>100</v>
      </c>
      <c r="H28" s="58">
        <v>100</v>
      </c>
      <c r="I28" s="58">
        <v>100</v>
      </c>
      <c r="J28" s="58">
        <v>100</v>
      </c>
      <c r="K28" s="32">
        <v>100</v>
      </c>
      <c r="L28" s="32">
        <v>100</v>
      </c>
      <c r="M28" s="32">
        <v>100</v>
      </c>
      <c r="N28" s="32">
        <v>100</v>
      </c>
      <c r="O28" s="32">
        <v>100</v>
      </c>
      <c r="P28" s="32">
        <v>100</v>
      </c>
      <c r="Q28" s="32">
        <v>100</v>
      </c>
    </row>
    <row r="29" spans="1:17" ht="144" customHeight="1" x14ac:dyDescent="0.25">
      <c r="A29" s="5">
        <v>21</v>
      </c>
      <c r="B29" s="55" t="s">
        <v>196</v>
      </c>
      <c r="C29" s="7" t="s">
        <v>193</v>
      </c>
      <c r="D29" s="32">
        <v>600</v>
      </c>
      <c r="E29" s="32">
        <v>600</v>
      </c>
      <c r="F29" s="32">
        <v>600</v>
      </c>
      <c r="G29" s="32">
        <v>600</v>
      </c>
      <c r="H29" s="32">
        <v>600</v>
      </c>
      <c r="I29" s="32">
        <v>600</v>
      </c>
      <c r="J29" s="32">
        <v>600</v>
      </c>
      <c r="K29" s="32">
        <v>600</v>
      </c>
      <c r="L29" s="32">
        <v>600</v>
      </c>
      <c r="M29" s="32">
        <v>600</v>
      </c>
      <c r="N29" s="32">
        <v>600</v>
      </c>
      <c r="O29" s="32">
        <v>600</v>
      </c>
      <c r="P29" s="32">
        <v>600</v>
      </c>
      <c r="Q29" s="32">
        <v>600</v>
      </c>
    </row>
  </sheetData>
  <mergeCells count="12">
    <mergeCell ref="A23:A24"/>
    <mergeCell ref="B23:B24"/>
    <mergeCell ref="A2:Q2"/>
    <mergeCell ref="A3:Q3"/>
    <mergeCell ref="A19:A20"/>
    <mergeCell ref="B19:B20"/>
    <mergeCell ref="A5:A6"/>
    <mergeCell ref="B5:B6"/>
    <mergeCell ref="C5:C6"/>
    <mergeCell ref="D5:D6"/>
    <mergeCell ref="Q5:Q6"/>
    <mergeCell ref="E5:P5"/>
  </mergeCells>
  <pageMargins left="0.11811023622047245" right="0.11811023622047245" top="0.74803149606299213" bottom="0.15748031496062992" header="0.31496062992125984" footer="0.31496062992125984"/>
  <pageSetup paperSize="9" scale="73" fitToHeight="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6"/>
  <sheetViews>
    <sheetView topLeftCell="B139" workbookViewId="0">
      <selection activeCell="H103" sqref="H103:I103"/>
    </sheetView>
  </sheetViews>
  <sheetFormatPr defaultRowHeight="15" x14ac:dyDescent="0.25"/>
  <cols>
    <col min="1" max="1" width="9.28515625" style="2" bestFit="1" customWidth="1"/>
    <col min="2" max="2" width="7.42578125" style="8" customWidth="1"/>
    <col min="3" max="3" width="29.7109375" style="2" customWidth="1"/>
    <col min="4" max="4" width="16.42578125" style="2" customWidth="1"/>
    <col min="5" max="5" width="27.85546875" style="2" customWidth="1"/>
    <col min="6" max="6" width="11.7109375" style="2" customWidth="1"/>
    <col min="7" max="7" width="10.85546875" style="2" customWidth="1"/>
    <col min="8" max="8" width="10.7109375" style="2" customWidth="1"/>
    <col min="9" max="18" width="10.42578125" style="2" customWidth="1"/>
    <col min="19" max="16384" width="9.140625" style="2"/>
  </cols>
  <sheetData>
    <row r="1" spans="1:18" x14ac:dyDescent="0.25">
      <c r="R1" s="3" t="s">
        <v>48</v>
      </c>
    </row>
    <row r="3" spans="1:18" x14ac:dyDescent="0.25">
      <c r="A3" s="91" t="s">
        <v>49</v>
      </c>
      <c r="B3" s="91"/>
      <c r="C3" s="91"/>
      <c r="D3" s="91"/>
      <c r="E3" s="91"/>
      <c r="F3" s="91"/>
      <c r="G3" s="91"/>
      <c r="H3" s="91"/>
      <c r="I3" s="91"/>
      <c r="J3" s="91"/>
      <c r="K3" s="91"/>
      <c r="L3" s="91"/>
      <c r="M3" s="91"/>
      <c r="N3" s="91"/>
      <c r="O3" s="91"/>
      <c r="P3" s="91"/>
      <c r="Q3" s="91"/>
      <c r="R3" s="91"/>
    </row>
    <row r="4" spans="1:18" ht="16.5" customHeight="1" x14ac:dyDescent="0.25">
      <c r="A4" s="91" t="s">
        <v>6</v>
      </c>
      <c r="B4" s="91"/>
      <c r="C4" s="91"/>
      <c r="D4" s="91"/>
      <c r="E4" s="91"/>
      <c r="F4" s="91"/>
      <c r="G4" s="91"/>
      <c r="H4" s="91"/>
      <c r="I4" s="91"/>
      <c r="J4" s="91"/>
      <c r="K4" s="91"/>
      <c r="L4" s="91"/>
      <c r="M4" s="91"/>
      <c r="N4" s="91"/>
      <c r="O4" s="91"/>
      <c r="P4" s="91"/>
      <c r="Q4" s="91"/>
      <c r="R4" s="91"/>
    </row>
    <row r="6" spans="1:18" ht="86.25" customHeight="1" x14ac:dyDescent="0.25">
      <c r="A6" s="73" t="s">
        <v>8</v>
      </c>
      <c r="B6" s="77" t="s">
        <v>9</v>
      </c>
      <c r="C6" s="73" t="s">
        <v>10</v>
      </c>
      <c r="D6" s="73" t="s">
        <v>11</v>
      </c>
      <c r="E6" s="73" t="s">
        <v>12</v>
      </c>
      <c r="F6" s="73"/>
      <c r="G6" s="73"/>
      <c r="H6" s="73"/>
      <c r="I6" s="73"/>
      <c r="J6" s="73"/>
      <c r="K6" s="73"/>
      <c r="L6" s="73"/>
      <c r="M6" s="73"/>
      <c r="N6" s="73"/>
      <c r="O6" s="73"/>
      <c r="P6" s="73"/>
      <c r="Q6" s="73"/>
      <c r="R6" s="73"/>
    </row>
    <row r="7" spans="1:18" ht="41.25" customHeight="1" x14ac:dyDescent="0.25">
      <c r="A7" s="73"/>
      <c r="B7" s="77"/>
      <c r="C7" s="73"/>
      <c r="D7" s="73"/>
      <c r="E7" s="5" t="s">
        <v>13</v>
      </c>
      <c r="F7" s="5" t="s">
        <v>14</v>
      </c>
      <c r="G7" s="5">
        <v>2019</v>
      </c>
      <c r="H7" s="7">
        <v>2020</v>
      </c>
      <c r="I7" s="5">
        <v>2021</v>
      </c>
      <c r="J7" s="7">
        <v>2022</v>
      </c>
      <c r="K7" s="5">
        <v>2023</v>
      </c>
      <c r="L7" s="7">
        <v>2024</v>
      </c>
      <c r="M7" s="5">
        <v>2025</v>
      </c>
      <c r="N7" s="7">
        <v>2026</v>
      </c>
      <c r="O7" s="5">
        <v>2027</v>
      </c>
      <c r="P7" s="7">
        <v>2028</v>
      </c>
      <c r="Q7" s="5">
        <v>2029</v>
      </c>
      <c r="R7" s="7">
        <v>2030</v>
      </c>
    </row>
    <row r="8" spans="1:18" ht="15" customHeight="1" x14ac:dyDescent="0.25">
      <c r="A8" s="5">
        <v>1</v>
      </c>
      <c r="B8" s="74" t="s">
        <v>24</v>
      </c>
      <c r="C8" s="75"/>
      <c r="D8" s="75"/>
      <c r="E8" s="75"/>
      <c r="F8" s="75"/>
      <c r="G8" s="75"/>
      <c r="H8" s="75"/>
      <c r="I8" s="75"/>
      <c r="J8" s="75"/>
      <c r="K8" s="75"/>
      <c r="L8" s="75"/>
      <c r="M8" s="75"/>
      <c r="N8" s="75"/>
      <c r="O8" s="75"/>
      <c r="P8" s="75"/>
      <c r="Q8" s="75"/>
      <c r="R8" s="76"/>
    </row>
    <row r="9" spans="1:18" ht="13.5" customHeight="1" x14ac:dyDescent="0.25">
      <c r="A9" s="5">
        <v>2</v>
      </c>
      <c r="B9" s="84" t="s">
        <v>239</v>
      </c>
      <c r="C9" s="81" t="s">
        <v>269</v>
      </c>
      <c r="D9" s="84" t="s">
        <v>33</v>
      </c>
      <c r="E9" s="33" t="s">
        <v>15</v>
      </c>
      <c r="F9" s="33">
        <f>SUM(G9:R9)</f>
        <v>0</v>
      </c>
      <c r="G9" s="33">
        <v>0</v>
      </c>
      <c r="H9" s="33">
        <v>0</v>
      </c>
      <c r="I9" s="33">
        <v>0</v>
      </c>
      <c r="J9" s="33">
        <v>0</v>
      </c>
      <c r="K9" s="33">
        <v>0</v>
      </c>
      <c r="L9" s="33">
        <v>0</v>
      </c>
      <c r="M9" s="33">
        <v>0</v>
      </c>
      <c r="N9" s="33">
        <v>0</v>
      </c>
      <c r="O9" s="33">
        <v>0</v>
      </c>
      <c r="P9" s="33">
        <v>0</v>
      </c>
      <c r="Q9" s="33">
        <v>0</v>
      </c>
      <c r="R9" s="33">
        <v>0</v>
      </c>
    </row>
    <row r="10" spans="1:18" ht="13.5" customHeight="1" x14ac:dyDescent="0.25">
      <c r="A10" s="5">
        <v>3</v>
      </c>
      <c r="B10" s="84"/>
      <c r="C10" s="82"/>
      <c r="D10" s="84"/>
      <c r="E10" s="33" t="s">
        <v>16</v>
      </c>
      <c r="F10" s="33">
        <f t="shared" ref="F10:F12" si="0">SUM(G10:R10)</f>
        <v>0</v>
      </c>
      <c r="G10" s="33">
        <v>0</v>
      </c>
      <c r="H10" s="33">
        <v>0</v>
      </c>
      <c r="I10" s="33">
        <v>0</v>
      </c>
      <c r="J10" s="33">
        <v>0</v>
      </c>
      <c r="K10" s="33">
        <v>0</v>
      </c>
      <c r="L10" s="33">
        <v>0</v>
      </c>
      <c r="M10" s="33">
        <v>0</v>
      </c>
      <c r="N10" s="33">
        <v>0</v>
      </c>
      <c r="O10" s="33">
        <v>0</v>
      </c>
      <c r="P10" s="33">
        <v>0</v>
      </c>
      <c r="Q10" s="33">
        <v>0</v>
      </c>
      <c r="R10" s="33">
        <v>0</v>
      </c>
    </row>
    <row r="11" spans="1:18" ht="13.5" customHeight="1" x14ac:dyDescent="0.25">
      <c r="A11" s="5">
        <v>4</v>
      </c>
      <c r="B11" s="84"/>
      <c r="C11" s="82"/>
      <c r="D11" s="84"/>
      <c r="E11" s="33" t="s">
        <v>17</v>
      </c>
      <c r="F11" s="33">
        <f t="shared" si="0"/>
        <v>146000</v>
      </c>
      <c r="G11" s="33">
        <v>14000</v>
      </c>
      <c r="H11" s="33">
        <v>12000</v>
      </c>
      <c r="I11" s="33">
        <v>12000</v>
      </c>
      <c r="J11" s="33">
        <v>12000</v>
      </c>
      <c r="K11" s="33">
        <v>12000</v>
      </c>
      <c r="L11" s="33">
        <v>12000</v>
      </c>
      <c r="M11" s="33">
        <v>12000</v>
      </c>
      <c r="N11" s="33">
        <v>12000</v>
      </c>
      <c r="O11" s="33">
        <v>12000</v>
      </c>
      <c r="P11" s="33">
        <v>12000</v>
      </c>
      <c r="Q11" s="33">
        <v>12000</v>
      </c>
      <c r="R11" s="33">
        <v>12000</v>
      </c>
    </row>
    <row r="12" spans="1:18" ht="29.25" customHeight="1" x14ac:dyDescent="0.25">
      <c r="A12" s="53">
        <v>5</v>
      </c>
      <c r="B12" s="84"/>
      <c r="C12" s="82"/>
      <c r="D12" s="84"/>
      <c r="E12" s="33" t="s">
        <v>18</v>
      </c>
      <c r="F12" s="33">
        <f t="shared" si="0"/>
        <v>0</v>
      </c>
      <c r="G12" s="33">
        <v>0</v>
      </c>
      <c r="H12" s="33">
        <v>0</v>
      </c>
      <c r="I12" s="33">
        <v>0</v>
      </c>
      <c r="J12" s="33">
        <v>0</v>
      </c>
      <c r="K12" s="33">
        <v>0</v>
      </c>
      <c r="L12" s="33">
        <v>0</v>
      </c>
      <c r="M12" s="33">
        <v>0</v>
      </c>
      <c r="N12" s="33">
        <v>0</v>
      </c>
      <c r="O12" s="33">
        <v>0</v>
      </c>
      <c r="P12" s="33">
        <v>0</v>
      </c>
      <c r="Q12" s="33">
        <v>0</v>
      </c>
      <c r="R12" s="33">
        <v>0</v>
      </c>
    </row>
    <row r="13" spans="1:18" ht="20.25" customHeight="1" x14ac:dyDescent="0.25">
      <c r="A13" s="53">
        <v>6</v>
      </c>
      <c r="B13" s="84"/>
      <c r="C13" s="83"/>
      <c r="D13" s="84"/>
      <c r="E13" s="65" t="s">
        <v>14</v>
      </c>
      <c r="F13" s="65">
        <f>SUM(F9:F12)</f>
        <v>146000</v>
      </c>
      <c r="G13" s="65">
        <f t="shared" ref="G13:R13" si="1">SUM(G9:G12)</f>
        <v>14000</v>
      </c>
      <c r="H13" s="65">
        <f t="shared" si="1"/>
        <v>12000</v>
      </c>
      <c r="I13" s="65">
        <f t="shared" si="1"/>
        <v>12000</v>
      </c>
      <c r="J13" s="65">
        <f t="shared" si="1"/>
        <v>12000</v>
      </c>
      <c r="K13" s="65">
        <f t="shared" si="1"/>
        <v>12000</v>
      </c>
      <c r="L13" s="65">
        <f t="shared" si="1"/>
        <v>12000</v>
      </c>
      <c r="M13" s="65">
        <f t="shared" si="1"/>
        <v>12000</v>
      </c>
      <c r="N13" s="65">
        <f t="shared" si="1"/>
        <v>12000</v>
      </c>
      <c r="O13" s="65">
        <f t="shared" si="1"/>
        <v>12000</v>
      </c>
      <c r="P13" s="65">
        <f t="shared" si="1"/>
        <v>12000</v>
      </c>
      <c r="Q13" s="65">
        <f t="shared" si="1"/>
        <v>12000</v>
      </c>
      <c r="R13" s="65">
        <f t="shared" si="1"/>
        <v>12000</v>
      </c>
    </row>
    <row r="14" spans="1:18" ht="18" customHeight="1" x14ac:dyDescent="0.25">
      <c r="A14" s="53">
        <v>7</v>
      </c>
      <c r="B14" s="81" t="s">
        <v>240</v>
      </c>
      <c r="C14" s="81" t="s">
        <v>270</v>
      </c>
      <c r="D14" s="81" t="s">
        <v>33</v>
      </c>
      <c r="E14" s="33" t="s">
        <v>15</v>
      </c>
      <c r="F14" s="33">
        <f t="shared" ref="F14:F17" si="2">SUM(G14:R14)</f>
        <v>0</v>
      </c>
      <c r="G14" s="33">
        <v>0</v>
      </c>
      <c r="H14" s="33">
        <v>0</v>
      </c>
      <c r="I14" s="33">
        <v>0</v>
      </c>
      <c r="J14" s="33">
        <v>0</v>
      </c>
      <c r="K14" s="33">
        <v>0</v>
      </c>
      <c r="L14" s="33">
        <v>0</v>
      </c>
      <c r="M14" s="33">
        <v>0</v>
      </c>
      <c r="N14" s="33">
        <v>0</v>
      </c>
      <c r="O14" s="33">
        <v>0</v>
      </c>
      <c r="P14" s="33">
        <v>0</v>
      </c>
      <c r="Q14" s="33">
        <v>0</v>
      </c>
      <c r="R14" s="33">
        <v>0</v>
      </c>
    </row>
    <row r="15" spans="1:18" ht="18" customHeight="1" x14ac:dyDescent="0.25">
      <c r="A15" s="53">
        <v>8</v>
      </c>
      <c r="B15" s="82"/>
      <c r="C15" s="82"/>
      <c r="D15" s="82"/>
      <c r="E15" s="33" t="s">
        <v>16</v>
      </c>
      <c r="F15" s="33">
        <f t="shared" si="2"/>
        <v>0</v>
      </c>
      <c r="G15" s="33">
        <v>0</v>
      </c>
      <c r="H15" s="33">
        <v>0</v>
      </c>
      <c r="I15" s="33">
        <v>0</v>
      </c>
      <c r="J15" s="33">
        <v>0</v>
      </c>
      <c r="K15" s="33">
        <v>0</v>
      </c>
      <c r="L15" s="33">
        <v>0</v>
      </c>
      <c r="M15" s="33">
        <v>0</v>
      </c>
      <c r="N15" s="33">
        <v>0</v>
      </c>
      <c r="O15" s="33">
        <v>0</v>
      </c>
      <c r="P15" s="33">
        <v>0</v>
      </c>
      <c r="Q15" s="33">
        <v>0</v>
      </c>
      <c r="R15" s="33">
        <v>0</v>
      </c>
    </row>
    <row r="16" spans="1:18" ht="18" customHeight="1" x14ac:dyDescent="0.25">
      <c r="A16" s="53">
        <v>9</v>
      </c>
      <c r="B16" s="82"/>
      <c r="C16" s="82"/>
      <c r="D16" s="82"/>
      <c r="E16" s="33" t="s">
        <v>17</v>
      </c>
      <c r="F16" s="33">
        <f t="shared" si="2"/>
        <v>3000</v>
      </c>
      <c r="G16" s="33">
        <v>0</v>
      </c>
      <c r="H16" s="33">
        <v>0</v>
      </c>
      <c r="I16" s="33">
        <v>0</v>
      </c>
      <c r="J16" s="33">
        <v>0</v>
      </c>
      <c r="K16" s="33">
        <v>1500</v>
      </c>
      <c r="L16" s="33">
        <v>1500</v>
      </c>
      <c r="M16" s="33">
        <v>0</v>
      </c>
      <c r="N16" s="33">
        <v>0</v>
      </c>
      <c r="O16" s="33">
        <v>0</v>
      </c>
      <c r="P16" s="33">
        <v>0</v>
      </c>
      <c r="Q16" s="33">
        <v>0</v>
      </c>
      <c r="R16" s="33">
        <v>0</v>
      </c>
    </row>
    <row r="17" spans="1:18" ht="33" customHeight="1" x14ac:dyDescent="0.25">
      <c r="A17" s="53">
        <v>10</v>
      </c>
      <c r="B17" s="82"/>
      <c r="C17" s="82"/>
      <c r="D17" s="82"/>
      <c r="E17" s="33" t="s">
        <v>18</v>
      </c>
      <c r="F17" s="33">
        <f t="shared" si="2"/>
        <v>0</v>
      </c>
      <c r="G17" s="33">
        <v>0</v>
      </c>
      <c r="H17" s="33">
        <v>0</v>
      </c>
      <c r="I17" s="33">
        <v>0</v>
      </c>
      <c r="J17" s="33">
        <v>0</v>
      </c>
      <c r="K17" s="33">
        <v>0</v>
      </c>
      <c r="L17" s="33">
        <v>0</v>
      </c>
      <c r="M17" s="33">
        <v>0</v>
      </c>
      <c r="N17" s="33">
        <v>0</v>
      </c>
      <c r="O17" s="33">
        <v>0</v>
      </c>
      <c r="P17" s="33">
        <v>0</v>
      </c>
      <c r="Q17" s="33">
        <v>0</v>
      </c>
      <c r="R17" s="33">
        <v>0</v>
      </c>
    </row>
    <row r="18" spans="1:18" ht="17.25" customHeight="1" x14ac:dyDescent="0.25">
      <c r="A18" s="53">
        <v>11</v>
      </c>
      <c r="B18" s="83"/>
      <c r="C18" s="83"/>
      <c r="D18" s="83"/>
      <c r="E18" s="65" t="s">
        <v>14</v>
      </c>
      <c r="F18" s="65">
        <f t="shared" ref="F18" si="3">SUM(F14:F17)</f>
        <v>3000</v>
      </c>
      <c r="G18" s="65">
        <f t="shared" ref="G18" si="4">SUM(G14:G17)</f>
        <v>0</v>
      </c>
      <c r="H18" s="65">
        <f t="shared" ref="H18" si="5">SUM(H14:H17)</f>
        <v>0</v>
      </c>
      <c r="I18" s="65">
        <f t="shared" ref="I18" si="6">SUM(I14:I17)</f>
        <v>0</v>
      </c>
      <c r="J18" s="65">
        <f t="shared" ref="J18" si="7">SUM(J14:J17)</f>
        <v>0</v>
      </c>
      <c r="K18" s="65">
        <f t="shared" ref="K18" si="8">SUM(K14:K17)</f>
        <v>1500</v>
      </c>
      <c r="L18" s="65">
        <f t="shared" ref="L18" si="9">SUM(L14:L17)</f>
        <v>1500</v>
      </c>
      <c r="M18" s="65">
        <f t="shared" ref="M18" si="10">SUM(M14:M17)</f>
        <v>0</v>
      </c>
      <c r="N18" s="65">
        <f t="shared" ref="N18" si="11">SUM(N14:N17)</f>
        <v>0</v>
      </c>
      <c r="O18" s="65">
        <f t="shared" ref="O18" si="12">SUM(O14:O17)</f>
        <v>0</v>
      </c>
      <c r="P18" s="65">
        <f t="shared" ref="P18" si="13">SUM(P14:P17)</f>
        <v>0</v>
      </c>
      <c r="Q18" s="65">
        <f t="shared" ref="Q18" si="14">SUM(Q14:Q17)</f>
        <v>0</v>
      </c>
      <c r="R18" s="65">
        <f t="shared" ref="R18" si="15">SUM(R14:R17)</f>
        <v>0</v>
      </c>
    </row>
    <row r="19" spans="1:18" ht="18" customHeight="1" x14ac:dyDescent="0.25">
      <c r="A19" s="53">
        <v>12</v>
      </c>
      <c r="B19" s="81" t="s">
        <v>241</v>
      </c>
      <c r="C19" s="81" t="s">
        <v>271</v>
      </c>
      <c r="D19" s="84" t="s">
        <v>33</v>
      </c>
      <c r="E19" s="33" t="s">
        <v>15</v>
      </c>
      <c r="F19" s="33">
        <f t="shared" ref="F19:F22" si="16">SUM(G19:R19)</f>
        <v>0</v>
      </c>
      <c r="G19" s="33">
        <v>0</v>
      </c>
      <c r="H19" s="33">
        <v>0</v>
      </c>
      <c r="I19" s="33">
        <v>0</v>
      </c>
      <c r="J19" s="33">
        <v>0</v>
      </c>
      <c r="K19" s="33">
        <v>0</v>
      </c>
      <c r="L19" s="33">
        <v>0</v>
      </c>
      <c r="M19" s="33">
        <v>0</v>
      </c>
      <c r="N19" s="33">
        <v>0</v>
      </c>
      <c r="O19" s="33">
        <v>0</v>
      </c>
      <c r="P19" s="33">
        <v>0</v>
      </c>
      <c r="Q19" s="33">
        <v>0</v>
      </c>
      <c r="R19" s="33">
        <v>0</v>
      </c>
    </row>
    <row r="20" spans="1:18" ht="18" customHeight="1" x14ac:dyDescent="0.25">
      <c r="A20" s="53">
        <v>13</v>
      </c>
      <c r="B20" s="82"/>
      <c r="C20" s="82"/>
      <c r="D20" s="84"/>
      <c r="E20" s="33" t="s">
        <v>16</v>
      </c>
      <c r="F20" s="33">
        <f t="shared" si="16"/>
        <v>53909.8</v>
      </c>
      <c r="G20" s="33">
        <v>26947.599999999999</v>
      </c>
      <c r="H20" s="33">
        <v>26962.2</v>
      </c>
      <c r="I20" s="33">
        <v>0</v>
      </c>
      <c r="J20" s="33">
        <v>0</v>
      </c>
      <c r="K20" s="33">
        <v>0</v>
      </c>
      <c r="L20" s="33">
        <v>0</v>
      </c>
      <c r="M20" s="33">
        <v>0</v>
      </c>
      <c r="N20" s="33">
        <v>0</v>
      </c>
      <c r="O20" s="33">
        <v>0</v>
      </c>
      <c r="P20" s="33">
        <v>0</v>
      </c>
      <c r="Q20" s="33">
        <v>0</v>
      </c>
      <c r="R20" s="33">
        <v>0</v>
      </c>
    </row>
    <row r="21" spans="1:18" ht="18" customHeight="1" x14ac:dyDescent="0.25">
      <c r="A21" s="53">
        <v>14</v>
      </c>
      <c r="B21" s="82"/>
      <c r="C21" s="82"/>
      <c r="D21" s="84"/>
      <c r="E21" s="33" t="s">
        <v>17</v>
      </c>
      <c r="F21" s="33">
        <f t="shared" si="16"/>
        <v>21903.800000000003</v>
      </c>
      <c r="G21" s="33">
        <f>1418.3+263.9+775+5027.5+2000</f>
        <v>9484.7000000000007</v>
      </c>
      <c r="H21" s="33">
        <f>1419.1+1000</f>
        <v>2419.1</v>
      </c>
      <c r="I21" s="52">
        <v>1000</v>
      </c>
      <c r="J21" s="52">
        <v>1000</v>
      </c>
      <c r="K21" s="52">
        <v>1000</v>
      </c>
      <c r="L21" s="52">
        <v>1000</v>
      </c>
      <c r="M21" s="52">
        <v>1000</v>
      </c>
      <c r="N21" s="52">
        <v>1000</v>
      </c>
      <c r="O21" s="52">
        <v>1000</v>
      </c>
      <c r="P21" s="52">
        <v>1000</v>
      </c>
      <c r="Q21" s="52">
        <v>1000</v>
      </c>
      <c r="R21" s="52">
        <v>1000</v>
      </c>
    </row>
    <row r="22" spans="1:18" ht="33" customHeight="1" x14ac:dyDescent="0.25">
      <c r="A22" s="53">
        <v>15</v>
      </c>
      <c r="B22" s="82"/>
      <c r="C22" s="82"/>
      <c r="D22" s="84"/>
      <c r="E22" s="33" t="s">
        <v>18</v>
      </c>
      <c r="F22" s="33">
        <f t="shared" si="16"/>
        <v>0</v>
      </c>
      <c r="G22" s="33">
        <v>0</v>
      </c>
      <c r="H22" s="33">
        <v>0</v>
      </c>
      <c r="I22" s="33">
        <v>0</v>
      </c>
      <c r="J22" s="33">
        <v>0</v>
      </c>
      <c r="K22" s="33">
        <v>0</v>
      </c>
      <c r="L22" s="33">
        <v>0</v>
      </c>
      <c r="M22" s="33">
        <v>0</v>
      </c>
      <c r="N22" s="33">
        <v>0</v>
      </c>
      <c r="O22" s="33">
        <v>0</v>
      </c>
      <c r="P22" s="33">
        <v>0</v>
      </c>
      <c r="Q22" s="33">
        <v>0</v>
      </c>
      <c r="R22" s="33">
        <v>0</v>
      </c>
    </row>
    <row r="23" spans="1:18" ht="17.25" customHeight="1" x14ac:dyDescent="0.25">
      <c r="A23" s="53">
        <v>16</v>
      </c>
      <c r="B23" s="82"/>
      <c r="C23" s="82"/>
      <c r="D23" s="84"/>
      <c r="E23" s="65" t="s">
        <v>14</v>
      </c>
      <c r="F23" s="65">
        <f t="shared" ref="F23" si="17">SUM(F19:F22)</f>
        <v>75813.600000000006</v>
      </c>
      <c r="G23" s="65">
        <f t="shared" ref="G23" si="18">SUM(G19:G22)</f>
        <v>36432.300000000003</v>
      </c>
      <c r="H23" s="65">
        <f t="shared" ref="H23" si="19">SUM(H19:H22)</f>
        <v>29381.3</v>
      </c>
      <c r="I23" s="65">
        <f t="shared" ref="I23" si="20">SUM(I19:I22)</f>
        <v>1000</v>
      </c>
      <c r="J23" s="65">
        <f t="shared" ref="J23" si="21">SUM(J19:J22)</f>
        <v>1000</v>
      </c>
      <c r="K23" s="65">
        <f t="shared" ref="K23" si="22">SUM(K19:K22)</f>
        <v>1000</v>
      </c>
      <c r="L23" s="65">
        <f t="shared" ref="L23" si="23">SUM(L19:L22)</f>
        <v>1000</v>
      </c>
      <c r="M23" s="65">
        <f t="shared" ref="M23" si="24">SUM(M19:M22)</f>
        <v>1000</v>
      </c>
      <c r="N23" s="65">
        <f t="shared" ref="N23" si="25">SUM(N19:N22)</f>
        <v>1000</v>
      </c>
      <c r="O23" s="65">
        <f t="shared" ref="O23" si="26">SUM(O19:O22)</f>
        <v>1000</v>
      </c>
      <c r="P23" s="65">
        <f t="shared" ref="P23" si="27">SUM(P19:P22)</f>
        <v>1000</v>
      </c>
      <c r="Q23" s="65">
        <f t="shared" ref="Q23" si="28">SUM(Q19:Q22)</f>
        <v>1000</v>
      </c>
      <c r="R23" s="65">
        <f t="shared" ref="R23" si="29">SUM(R19:R22)</f>
        <v>1000</v>
      </c>
    </row>
    <row r="24" spans="1:18" ht="15.75" customHeight="1" x14ac:dyDescent="0.25">
      <c r="A24" s="53">
        <v>17</v>
      </c>
      <c r="B24" s="82"/>
      <c r="C24" s="82"/>
      <c r="D24" s="81" t="s">
        <v>34</v>
      </c>
      <c r="E24" s="33" t="s">
        <v>15</v>
      </c>
      <c r="F24" s="33">
        <f t="shared" ref="F24:F27" si="30">SUM(G24:R24)</f>
        <v>0</v>
      </c>
      <c r="G24" s="33">
        <v>0</v>
      </c>
      <c r="H24" s="33">
        <v>0</v>
      </c>
      <c r="I24" s="33">
        <v>0</v>
      </c>
      <c r="J24" s="33">
        <v>0</v>
      </c>
      <c r="K24" s="33">
        <v>0</v>
      </c>
      <c r="L24" s="33">
        <v>0</v>
      </c>
      <c r="M24" s="33">
        <v>0</v>
      </c>
      <c r="N24" s="33">
        <v>0</v>
      </c>
      <c r="O24" s="33">
        <v>0</v>
      </c>
      <c r="P24" s="33">
        <v>0</v>
      </c>
      <c r="Q24" s="33">
        <v>0</v>
      </c>
      <c r="R24" s="33">
        <v>0</v>
      </c>
    </row>
    <row r="25" spans="1:18" ht="15.75" customHeight="1" x14ac:dyDescent="0.25">
      <c r="A25" s="53">
        <v>18</v>
      </c>
      <c r="B25" s="82"/>
      <c r="C25" s="82"/>
      <c r="D25" s="82"/>
      <c r="E25" s="33" t="s">
        <v>16</v>
      </c>
      <c r="F25" s="33">
        <f t="shared" si="30"/>
        <v>0</v>
      </c>
      <c r="G25" s="33">
        <v>0</v>
      </c>
      <c r="H25" s="33">
        <v>0</v>
      </c>
      <c r="I25" s="33">
        <v>0</v>
      </c>
      <c r="J25" s="33">
        <v>0</v>
      </c>
      <c r="K25" s="33">
        <v>0</v>
      </c>
      <c r="L25" s="33">
        <v>0</v>
      </c>
      <c r="M25" s="33">
        <v>0</v>
      </c>
      <c r="N25" s="33">
        <v>0</v>
      </c>
      <c r="O25" s="33">
        <v>0</v>
      </c>
      <c r="P25" s="33">
        <v>0</v>
      </c>
      <c r="Q25" s="33">
        <v>0</v>
      </c>
      <c r="R25" s="33">
        <v>0</v>
      </c>
    </row>
    <row r="26" spans="1:18" ht="15.75" customHeight="1" x14ac:dyDescent="0.25">
      <c r="A26" s="53">
        <v>19</v>
      </c>
      <c r="B26" s="82"/>
      <c r="C26" s="82"/>
      <c r="D26" s="82"/>
      <c r="E26" s="33" t="s">
        <v>17</v>
      </c>
      <c r="F26" s="33">
        <f t="shared" si="30"/>
        <v>0</v>
      </c>
      <c r="G26" s="33">
        <v>0</v>
      </c>
      <c r="H26" s="33">
        <v>0</v>
      </c>
      <c r="I26" s="33">
        <v>0</v>
      </c>
      <c r="J26" s="33">
        <v>0</v>
      </c>
      <c r="K26" s="33">
        <v>0</v>
      </c>
      <c r="L26" s="33">
        <v>0</v>
      </c>
      <c r="M26" s="33">
        <v>0</v>
      </c>
      <c r="N26" s="33">
        <v>0</v>
      </c>
      <c r="O26" s="33">
        <v>0</v>
      </c>
      <c r="P26" s="33">
        <v>0</v>
      </c>
      <c r="Q26" s="33">
        <v>0</v>
      </c>
      <c r="R26" s="33">
        <v>0</v>
      </c>
    </row>
    <row r="27" spans="1:18" ht="33.75" customHeight="1" x14ac:dyDescent="0.25">
      <c r="A27" s="53">
        <v>20</v>
      </c>
      <c r="B27" s="82"/>
      <c r="C27" s="82"/>
      <c r="D27" s="82"/>
      <c r="E27" s="33" t="s">
        <v>18</v>
      </c>
      <c r="F27" s="33">
        <f t="shared" si="30"/>
        <v>0</v>
      </c>
      <c r="G27" s="33">
        <v>0</v>
      </c>
      <c r="H27" s="33">
        <v>0</v>
      </c>
      <c r="I27" s="33">
        <v>0</v>
      </c>
      <c r="J27" s="33">
        <v>0</v>
      </c>
      <c r="K27" s="33">
        <v>0</v>
      </c>
      <c r="L27" s="33">
        <v>0</v>
      </c>
      <c r="M27" s="33">
        <v>0</v>
      </c>
      <c r="N27" s="33">
        <v>0</v>
      </c>
      <c r="O27" s="33">
        <v>0</v>
      </c>
      <c r="P27" s="33">
        <v>0</v>
      </c>
      <c r="Q27" s="33">
        <v>0</v>
      </c>
      <c r="R27" s="33">
        <v>0</v>
      </c>
    </row>
    <row r="28" spans="1:18" ht="17.25" customHeight="1" x14ac:dyDescent="0.25">
      <c r="A28" s="53">
        <v>21</v>
      </c>
      <c r="B28" s="83"/>
      <c r="C28" s="83"/>
      <c r="D28" s="83"/>
      <c r="E28" s="65" t="s">
        <v>14</v>
      </c>
      <c r="F28" s="65">
        <f t="shared" ref="F28" si="31">SUM(F24:F27)</f>
        <v>0</v>
      </c>
      <c r="G28" s="65">
        <f t="shared" ref="G28" si="32">SUM(G24:G27)</f>
        <v>0</v>
      </c>
      <c r="H28" s="65">
        <f t="shared" ref="H28" si="33">SUM(H24:H27)</f>
        <v>0</v>
      </c>
      <c r="I28" s="65">
        <f t="shared" ref="I28" si="34">SUM(I24:I27)</f>
        <v>0</v>
      </c>
      <c r="J28" s="65">
        <f t="shared" ref="J28" si="35">SUM(J24:J27)</f>
        <v>0</v>
      </c>
      <c r="K28" s="65">
        <f t="shared" ref="K28" si="36">SUM(K24:K27)</f>
        <v>0</v>
      </c>
      <c r="L28" s="65">
        <f t="shared" ref="L28" si="37">SUM(L24:L27)</f>
        <v>0</v>
      </c>
      <c r="M28" s="65">
        <f t="shared" ref="M28" si="38">SUM(M24:M27)</f>
        <v>0</v>
      </c>
      <c r="N28" s="65">
        <f t="shared" ref="N28" si="39">SUM(N24:N27)</f>
        <v>0</v>
      </c>
      <c r="O28" s="65">
        <f t="shared" ref="O28" si="40">SUM(O24:O27)</f>
        <v>0</v>
      </c>
      <c r="P28" s="65">
        <f t="shared" ref="P28" si="41">SUM(P24:P27)</f>
        <v>0</v>
      </c>
      <c r="Q28" s="65">
        <f t="shared" ref="Q28" si="42">SUM(Q24:Q27)</f>
        <v>0</v>
      </c>
      <c r="R28" s="65">
        <f t="shared" ref="R28" si="43">SUM(R24:R27)</f>
        <v>0</v>
      </c>
    </row>
    <row r="29" spans="1:18" ht="18.75" customHeight="1" x14ac:dyDescent="0.25">
      <c r="A29" s="53">
        <v>22</v>
      </c>
      <c r="B29" s="84" t="s">
        <v>242</v>
      </c>
      <c r="C29" s="81" t="s">
        <v>272</v>
      </c>
      <c r="D29" s="84" t="s">
        <v>33</v>
      </c>
      <c r="E29" s="33" t="s">
        <v>15</v>
      </c>
      <c r="F29" s="33">
        <f t="shared" ref="F29:F32" si="44">SUM(G29:R29)</f>
        <v>0</v>
      </c>
      <c r="G29" s="33">
        <v>0</v>
      </c>
      <c r="H29" s="33">
        <v>0</v>
      </c>
      <c r="I29" s="33">
        <v>0</v>
      </c>
      <c r="J29" s="33">
        <v>0</v>
      </c>
      <c r="K29" s="33">
        <v>0</v>
      </c>
      <c r="L29" s="33">
        <v>0</v>
      </c>
      <c r="M29" s="33">
        <v>0</v>
      </c>
      <c r="N29" s="33">
        <v>0</v>
      </c>
      <c r="O29" s="33">
        <v>0</v>
      </c>
      <c r="P29" s="33">
        <v>0</v>
      </c>
      <c r="Q29" s="33">
        <v>0</v>
      </c>
      <c r="R29" s="33">
        <v>0</v>
      </c>
    </row>
    <row r="30" spans="1:18" ht="18.75" customHeight="1" x14ac:dyDescent="0.25">
      <c r="A30" s="53">
        <v>23</v>
      </c>
      <c r="B30" s="84"/>
      <c r="C30" s="82"/>
      <c r="D30" s="84"/>
      <c r="E30" s="33" t="s">
        <v>16</v>
      </c>
      <c r="F30" s="33">
        <f t="shared" si="44"/>
        <v>0</v>
      </c>
      <c r="G30" s="33">
        <v>0</v>
      </c>
      <c r="H30" s="33">
        <v>0</v>
      </c>
      <c r="I30" s="33">
        <v>0</v>
      </c>
      <c r="J30" s="33">
        <v>0</v>
      </c>
      <c r="K30" s="33">
        <v>0</v>
      </c>
      <c r="L30" s="33">
        <v>0</v>
      </c>
      <c r="M30" s="33">
        <v>0</v>
      </c>
      <c r="N30" s="33">
        <v>0</v>
      </c>
      <c r="O30" s="33">
        <v>0</v>
      </c>
      <c r="P30" s="33">
        <v>0</v>
      </c>
      <c r="Q30" s="33">
        <v>0</v>
      </c>
      <c r="R30" s="33">
        <v>0</v>
      </c>
    </row>
    <row r="31" spans="1:18" ht="18.75" customHeight="1" x14ac:dyDescent="0.25">
      <c r="A31" s="53">
        <v>24</v>
      </c>
      <c r="B31" s="84"/>
      <c r="C31" s="82"/>
      <c r="D31" s="84"/>
      <c r="E31" s="33" t="s">
        <v>17</v>
      </c>
      <c r="F31" s="33">
        <f t="shared" si="44"/>
        <v>999300</v>
      </c>
      <c r="G31" s="33">
        <v>86300</v>
      </c>
      <c r="H31" s="33">
        <v>83000</v>
      </c>
      <c r="I31" s="33">
        <v>83000</v>
      </c>
      <c r="J31" s="33">
        <v>83000</v>
      </c>
      <c r="K31" s="33">
        <v>83000</v>
      </c>
      <c r="L31" s="33">
        <v>83000</v>
      </c>
      <c r="M31" s="33">
        <v>83000</v>
      </c>
      <c r="N31" s="33">
        <v>83000</v>
      </c>
      <c r="O31" s="33">
        <v>83000</v>
      </c>
      <c r="P31" s="33">
        <v>83000</v>
      </c>
      <c r="Q31" s="33">
        <v>83000</v>
      </c>
      <c r="R31" s="33">
        <v>83000</v>
      </c>
    </row>
    <row r="32" spans="1:18" ht="30" customHeight="1" x14ac:dyDescent="0.25">
      <c r="A32" s="53">
        <v>25</v>
      </c>
      <c r="B32" s="84"/>
      <c r="C32" s="82"/>
      <c r="D32" s="84"/>
      <c r="E32" s="33" t="s">
        <v>18</v>
      </c>
      <c r="F32" s="33">
        <f t="shared" si="44"/>
        <v>0</v>
      </c>
      <c r="G32" s="33">
        <v>0</v>
      </c>
      <c r="H32" s="33">
        <v>0</v>
      </c>
      <c r="I32" s="33">
        <v>0</v>
      </c>
      <c r="J32" s="33">
        <v>0</v>
      </c>
      <c r="K32" s="33">
        <v>0</v>
      </c>
      <c r="L32" s="33">
        <v>0</v>
      </c>
      <c r="M32" s="33">
        <v>0</v>
      </c>
      <c r="N32" s="33">
        <v>0</v>
      </c>
      <c r="O32" s="33">
        <v>0</v>
      </c>
      <c r="P32" s="33">
        <v>0</v>
      </c>
      <c r="Q32" s="33">
        <v>0</v>
      </c>
      <c r="R32" s="33">
        <v>0</v>
      </c>
    </row>
    <row r="33" spans="1:18" ht="17.25" customHeight="1" x14ac:dyDescent="0.25">
      <c r="A33" s="53">
        <v>26</v>
      </c>
      <c r="B33" s="84"/>
      <c r="C33" s="83"/>
      <c r="D33" s="84"/>
      <c r="E33" s="65" t="s">
        <v>14</v>
      </c>
      <c r="F33" s="65">
        <f t="shared" ref="F33" si="45">SUM(F29:F32)</f>
        <v>999300</v>
      </c>
      <c r="G33" s="65">
        <f t="shared" ref="G33" si="46">SUM(G29:G32)</f>
        <v>86300</v>
      </c>
      <c r="H33" s="65">
        <f t="shared" ref="H33" si="47">SUM(H29:H32)</f>
        <v>83000</v>
      </c>
      <c r="I33" s="65">
        <f t="shared" ref="I33" si="48">SUM(I29:I32)</f>
        <v>83000</v>
      </c>
      <c r="J33" s="65">
        <f t="shared" ref="J33" si="49">SUM(J29:J32)</f>
        <v>83000</v>
      </c>
      <c r="K33" s="65">
        <f t="shared" ref="K33" si="50">SUM(K29:K32)</f>
        <v>83000</v>
      </c>
      <c r="L33" s="65">
        <f t="shared" ref="L33" si="51">SUM(L29:L32)</f>
        <v>83000</v>
      </c>
      <c r="M33" s="65">
        <f t="shared" ref="M33" si="52">SUM(M29:M32)</f>
        <v>83000</v>
      </c>
      <c r="N33" s="65">
        <f t="shared" ref="N33" si="53">SUM(N29:N32)</f>
        <v>83000</v>
      </c>
      <c r="O33" s="65">
        <f t="shared" ref="O33" si="54">SUM(O29:O32)</f>
        <v>83000</v>
      </c>
      <c r="P33" s="65">
        <f t="shared" ref="P33" si="55">SUM(P29:P32)</f>
        <v>83000</v>
      </c>
      <c r="Q33" s="65">
        <f t="shared" ref="Q33" si="56">SUM(Q29:Q32)</f>
        <v>83000</v>
      </c>
      <c r="R33" s="65">
        <f t="shared" ref="R33" si="57">SUM(R29:R32)</f>
        <v>83000</v>
      </c>
    </row>
    <row r="34" spans="1:18" x14ac:dyDescent="0.25">
      <c r="A34" s="53">
        <v>27</v>
      </c>
      <c r="B34" s="81"/>
      <c r="C34" s="81" t="s">
        <v>35</v>
      </c>
      <c r="D34" s="81"/>
      <c r="E34" s="33" t="s">
        <v>15</v>
      </c>
      <c r="F34" s="33">
        <f>SUM(G34:R34)</f>
        <v>0</v>
      </c>
      <c r="G34" s="33">
        <f>G9+G14+G19+G24+G29</f>
        <v>0</v>
      </c>
      <c r="H34" s="33">
        <f t="shared" ref="H34:R34" si="58">H9+H14+H19+H24+H29</f>
        <v>0</v>
      </c>
      <c r="I34" s="33">
        <f t="shared" si="58"/>
        <v>0</v>
      </c>
      <c r="J34" s="33">
        <f t="shared" si="58"/>
        <v>0</v>
      </c>
      <c r="K34" s="33">
        <f t="shared" si="58"/>
        <v>0</v>
      </c>
      <c r="L34" s="33">
        <f t="shared" si="58"/>
        <v>0</v>
      </c>
      <c r="M34" s="33">
        <f t="shared" si="58"/>
        <v>0</v>
      </c>
      <c r="N34" s="33">
        <f t="shared" si="58"/>
        <v>0</v>
      </c>
      <c r="O34" s="33">
        <f t="shared" si="58"/>
        <v>0</v>
      </c>
      <c r="P34" s="33">
        <f t="shared" si="58"/>
        <v>0</v>
      </c>
      <c r="Q34" s="33">
        <f t="shared" si="58"/>
        <v>0</v>
      </c>
      <c r="R34" s="33">
        <f t="shared" si="58"/>
        <v>0</v>
      </c>
    </row>
    <row r="35" spans="1:18" x14ac:dyDescent="0.25">
      <c r="A35" s="53">
        <v>28</v>
      </c>
      <c r="B35" s="82"/>
      <c r="C35" s="82"/>
      <c r="D35" s="82"/>
      <c r="E35" s="33" t="s">
        <v>16</v>
      </c>
      <c r="F35" s="33">
        <f t="shared" ref="F35:F37" si="59">SUM(G35:R35)</f>
        <v>53909.8</v>
      </c>
      <c r="G35" s="33">
        <f t="shared" ref="G35:R35" si="60">G10+G15+G20+G25+G30</f>
        <v>26947.599999999999</v>
      </c>
      <c r="H35" s="33">
        <f t="shared" si="60"/>
        <v>26962.2</v>
      </c>
      <c r="I35" s="33">
        <f t="shared" si="60"/>
        <v>0</v>
      </c>
      <c r="J35" s="33">
        <f t="shared" si="60"/>
        <v>0</v>
      </c>
      <c r="K35" s="33">
        <f t="shared" si="60"/>
        <v>0</v>
      </c>
      <c r="L35" s="33">
        <f t="shared" si="60"/>
        <v>0</v>
      </c>
      <c r="M35" s="33">
        <f t="shared" si="60"/>
        <v>0</v>
      </c>
      <c r="N35" s="33">
        <f t="shared" si="60"/>
        <v>0</v>
      </c>
      <c r="O35" s="33">
        <f t="shared" si="60"/>
        <v>0</v>
      </c>
      <c r="P35" s="33">
        <f t="shared" si="60"/>
        <v>0</v>
      </c>
      <c r="Q35" s="33">
        <f t="shared" si="60"/>
        <v>0</v>
      </c>
      <c r="R35" s="33">
        <f t="shared" si="60"/>
        <v>0</v>
      </c>
    </row>
    <row r="36" spans="1:18" x14ac:dyDescent="0.25">
      <c r="A36" s="53">
        <v>29</v>
      </c>
      <c r="B36" s="82"/>
      <c r="C36" s="82"/>
      <c r="D36" s="82"/>
      <c r="E36" s="33" t="s">
        <v>17</v>
      </c>
      <c r="F36" s="33">
        <f t="shared" si="59"/>
        <v>1170203.8</v>
      </c>
      <c r="G36" s="33">
        <f t="shared" ref="G36:R36" si="61">G11+G16+G21+G26+G31</f>
        <v>109784.7</v>
      </c>
      <c r="H36" s="33">
        <f t="shared" si="61"/>
        <v>97419.1</v>
      </c>
      <c r="I36" s="33">
        <f t="shared" si="61"/>
        <v>96000</v>
      </c>
      <c r="J36" s="33">
        <f t="shared" si="61"/>
        <v>96000</v>
      </c>
      <c r="K36" s="33">
        <f t="shared" si="61"/>
        <v>97500</v>
      </c>
      <c r="L36" s="33">
        <f t="shared" si="61"/>
        <v>97500</v>
      </c>
      <c r="M36" s="33">
        <f t="shared" si="61"/>
        <v>96000</v>
      </c>
      <c r="N36" s="33">
        <f t="shared" si="61"/>
        <v>96000</v>
      </c>
      <c r="O36" s="33">
        <f t="shared" si="61"/>
        <v>96000</v>
      </c>
      <c r="P36" s="33">
        <f t="shared" si="61"/>
        <v>96000</v>
      </c>
      <c r="Q36" s="33">
        <f t="shared" si="61"/>
        <v>96000</v>
      </c>
      <c r="R36" s="33">
        <f t="shared" si="61"/>
        <v>96000</v>
      </c>
    </row>
    <row r="37" spans="1:18" ht="30" x14ac:dyDescent="0.25">
      <c r="A37" s="53">
        <v>30</v>
      </c>
      <c r="B37" s="82"/>
      <c r="C37" s="82"/>
      <c r="D37" s="82"/>
      <c r="E37" s="33" t="s">
        <v>18</v>
      </c>
      <c r="F37" s="33">
        <f t="shared" si="59"/>
        <v>0</v>
      </c>
      <c r="G37" s="33">
        <f t="shared" ref="G37:R37" si="62">G12+G17+G22+G27+G32</f>
        <v>0</v>
      </c>
      <c r="H37" s="33">
        <f t="shared" si="62"/>
        <v>0</v>
      </c>
      <c r="I37" s="33">
        <f t="shared" si="62"/>
        <v>0</v>
      </c>
      <c r="J37" s="33">
        <f t="shared" si="62"/>
        <v>0</v>
      </c>
      <c r="K37" s="33">
        <f t="shared" si="62"/>
        <v>0</v>
      </c>
      <c r="L37" s="33">
        <f t="shared" si="62"/>
        <v>0</v>
      </c>
      <c r="M37" s="33">
        <f t="shared" si="62"/>
        <v>0</v>
      </c>
      <c r="N37" s="33">
        <f t="shared" si="62"/>
        <v>0</v>
      </c>
      <c r="O37" s="33">
        <f t="shared" si="62"/>
        <v>0</v>
      </c>
      <c r="P37" s="33">
        <f t="shared" si="62"/>
        <v>0</v>
      </c>
      <c r="Q37" s="33">
        <f t="shared" si="62"/>
        <v>0</v>
      </c>
      <c r="R37" s="33">
        <f t="shared" si="62"/>
        <v>0</v>
      </c>
    </row>
    <row r="38" spans="1:18" x14ac:dyDescent="0.25">
      <c r="A38" s="53">
        <v>31</v>
      </c>
      <c r="B38" s="83"/>
      <c r="C38" s="83"/>
      <c r="D38" s="83"/>
      <c r="E38" s="65" t="s">
        <v>14</v>
      </c>
      <c r="F38" s="65">
        <f t="shared" ref="F38" si="63">SUM(F34:F37)</f>
        <v>1224113.6000000001</v>
      </c>
      <c r="G38" s="65">
        <f t="shared" ref="G38" si="64">SUM(G34:G37)</f>
        <v>136732.29999999999</v>
      </c>
      <c r="H38" s="65">
        <f t="shared" ref="H38" si="65">SUM(H34:H37)</f>
        <v>124381.3</v>
      </c>
      <c r="I38" s="65">
        <f t="shared" ref="I38" si="66">SUM(I34:I37)</f>
        <v>96000</v>
      </c>
      <c r="J38" s="65">
        <f t="shared" ref="J38" si="67">SUM(J34:J37)</f>
        <v>96000</v>
      </c>
      <c r="K38" s="65">
        <f t="shared" ref="K38" si="68">SUM(K34:K37)</f>
        <v>97500</v>
      </c>
      <c r="L38" s="65">
        <f t="shared" ref="L38" si="69">SUM(L34:L37)</f>
        <v>97500</v>
      </c>
      <c r="M38" s="65">
        <f t="shared" ref="M38" si="70">SUM(M34:M37)</f>
        <v>96000</v>
      </c>
      <c r="N38" s="65">
        <f t="shared" ref="N38" si="71">SUM(N34:N37)</f>
        <v>96000</v>
      </c>
      <c r="O38" s="65">
        <f t="shared" ref="O38" si="72">SUM(O34:O37)</f>
        <v>96000</v>
      </c>
      <c r="P38" s="65">
        <f t="shared" ref="P38" si="73">SUM(P34:P37)</f>
        <v>96000</v>
      </c>
      <c r="Q38" s="65">
        <f t="shared" ref="Q38" si="74">SUM(Q34:Q37)</f>
        <v>96000</v>
      </c>
      <c r="R38" s="65">
        <f t="shared" ref="R38" si="75">SUM(R34:R37)</f>
        <v>96000</v>
      </c>
    </row>
    <row r="39" spans="1:18" x14ac:dyDescent="0.25">
      <c r="A39" s="53">
        <v>32</v>
      </c>
      <c r="B39" s="85" t="s">
        <v>21</v>
      </c>
      <c r="C39" s="86"/>
      <c r="D39" s="86"/>
      <c r="E39" s="86"/>
      <c r="F39" s="87"/>
      <c r="G39" s="65"/>
      <c r="H39" s="65"/>
      <c r="I39" s="65"/>
      <c r="J39" s="65"/>
      <c r="K39" s="65"/>
      <c r="L39" s="65"/>
      <c r="M39" s="65"/>
      <c r="N39" s="65"/>
      <c r="O39" s="65"/>
      <c r="P39" s="65"/>
      <c r="Q39" s="65"/>
      <c r="R39" s="65"/>
    </row>
    <row r="40" spans="1:18" ht="17.25" customHeight="1" x14ac:dyDescent="0.25">
      <c r="A40" s="53">
        <v>33</v>
      </c>
      <c r="B40" s="81"/>
      <c r="C40" s="81"/>
      <c r="D40" s="84" t="s">
        <v>33</v>
      </c>
      <c r="E40" s="33" t="s">
        <v>15</v>
      </c>
      <c r="F40" s="33">
        <f>SUM(G40:R40)</f>
        <v>0</v>
      </c>
      <c r="G40" s="33">
        <f>G9+G14+G19+G29</f>
        <v>0</v>
      </c>
      <c r="H40" s="33">
        <f t="shared" ref="H40:R40" si="76">H9+H14+H19+H29</f>
        <v>0</v>
      </c>
      <c r="I40" s="33">
        <f t="shared" si="76"/>
        <v>0</v>
      </c>
      <c r="J40" s="33">
        <f t="shared" si="76"/>
        <v>0</v>
      </c>
      <c r="K40" s="33">
        <f t="shared" si="76"/>
        <v>0</v>
      </c>
      <c r="L40" s="33">
        <f t="shared" si="76"/>
        <v>0</v>
      </c>
      <c r="M40" s="33">
        <f t="shared" si="76"/>
        <v>0</v>
      </c>
      <c r="N40" s="33">
        <f t="shared" si="76"/>
        <v>0</v>
      </c>
      <c r="O40" s="33">
        <f t="shared" si="76"/>
        <v>0</v>
      </c>
      <c r="P40" s="33">
        <f t="shared" si="76"/>
        <v>0</v>
      </c>
      <c r="Q40" s="33">
        <f t="shared" si="76"/>
        <v>0</v>
      </c>
      <c r="R40" s="33">
        <f t="shared" si="76"/>
        <v>0</v>
      </c>
    </row>
    <row r="41" spans="1:18" ht="17.25" customHeight="1" x14ac:dyDescent="0.25">
      <c r="A41" s="53">
        <v>34</v>
      </c>
      <c r="B41" s="82"/>
      <c r="C41" s="82"/>
      <c r="D41" s="84"/>
      <c r="E41" s="33" t="s">
        <v>16</v>
      </c>
      <c r="F41" s="33">
        <f t="shared" ref="F41:F43" si="77">SUM(G41:R41)</f>
        <v>53909.8</v>
      </c>
      <c r="G41" s="33">
        <f t="shared" ref="G41:R41" si="78">G10+G15+G20+G30</f>
        <v>26947.599999999999</v>
      </c>
      <c r="H41" s="33">
        <f t="shared" si="78"/>
        <v>26962.2</v>
      </c>
      <c r="I41" s="33">
        <f t="shared" si="78"/>
        <v>0</v>
      </c>
      <c r="J41" s="33">
        <f t="shared" si="78"/>
        <v>0</v>
      </c>
      <c r="K41" s="33">
        <f t="shared" si="78"/>
        <v>0</v>
      </c>
      <c r="L41" s="33">
        <f t="shared" si="78"/>
        <v>0</v>
      </c>
      <c r="M41" s="33">
        <f t="shared" si="78"/>
        <v>0</v>
      </c>
      <c r="N41" s="33">
        <f t="shared" si="78"/>
        <v>0</v>
      </c>
      <c r="O41" s="33">
        <f t="shared" si="78"/>
        <v>0</v>
      </c>
      <c r="P41" s="33">
        <f t="shared" si="78"/>
        <v>0</v>
      </c>
      <c r="Q41" s="33">
        <f t="shared" si="78"/>
        <v>0</v>
      </c>
      <c r="R41" s="33">
        <f t="shared" si="78"/>
        <v>0</v>
      </c>
    </row>
    <row r="42" spans="1:18" ht="17.25" customHeight="1" x14ac:dyDescent="0.25">
      <c r="A42" s="53">
        <v>35</v>
      </c>
      <c r="B42" s="82"/>
      <c r="C42" s="82"/>
      <c r="D42" s="84"/>
      <c r="E42" s="33" t="s">
        <v>17</v>
      </c>
      <c r="F42" s="33">
        <f t="shared" si="77"/>
        <v>1170203.8</v>
      </c>
      <c r="G42" s="33">
        <f t="shared" ref="G42:R42" si="79">G11+G16+G21+G31</f>
        <v>109784.7</v>
      </c>
      <c r="H42" s="33">
        <f t="shared" si="79"/>
        <v>97419.1</v>
      </c>
      <c r="I42" s="33">
        <f t="shared" si="79"/>
        <v>96000</v>
      </c>
      <c r="J42" s="33">
        <f t="shared" si="79"/>
        <v>96000</v>
      </c>
      <c r="K42" s="33">
        <f t="shared" si="79"/>
        <v>97500</v>
      </c>
      <c r="L42" s="33">
        <f t="shared" si="79"/>
        <v>97500</v>
      </c>
      <c r="M42" s="33">
        <f t="shared" si="79"/>
        <v>96000</v>
      </c>
      <c r="N42" s="33">
        <f t="shared" si="79"/>
        <v>96000</v>
      </c>
      <c r="O42" s="33">
        <f t="shared" si="79"/>
        <v>96000</v>
      </c>
      <c r="P42" s="33">
        <f t="shared" si="79"/>
        <v>96000</v>
      </c>
      <c r="Q42" s="33">
        <f t="shared" si="79"/>
        <v>96000</v>
      </c>
      <c r="R42" s="33">
        <f t="shared" si="79"/>
        <v>96000</v>
      </c>
    </row>
    <row r="43" spans="1:18" ht="32.25" customHeight="1" x14ac:dyDescent="0.25">
      <c r="A43" s="53">
        <v>36</v>
      </c>
      <c r="B43" s="82"/>
      <c r="C43" s="82"/>
      <c r="D43" s="84"/>
      <c r="E43" s="33" t="s">
        <v>18</v>
      </c>
      <c r="F43" s="33">
        <f t="shared" si="77"/>
        <v>0</v>
      </c>
      <c r="G43" s="33">
        <f t="shared" ref="G43:R43" si="80">G12+G17+G22+G32</f>
        <v>0</v>
      </c>
      <c r="H43" s="33">
        <f t="shared" si="80"/>
        <v>0</v>
      </c>
      <c r="I43" s="33">
        <f t="shared" si="80"/>
        <v>0</v>
      </c>
      <c r="J43" s="33">
        <f t="shared" si="80"/>
        <v>0</v>
      </c>
      <c r="K43" s="33">
        <f t="shared" si="80"/>
        <v>0</v>
      </c>
      <c r="L43" s="33">
        <f t="shared" si="80"/>
        <v>0</v>
      </c>
      <c r="M43" s="33">
        <f t="shared" si="80"/>
        <v>0</v>
      </c>
      <c r="N43" s="33">
        <f t="shared" si="80"/>
        <v>0</v>
      </c>
      <c r="O43" s="33">
        <f t="shared" si="80"/>
        <v>0</v>
      </c>
      <c r="P43" s="33">
        <f t="shared" si="80"/>
        <v>0</v>
      </c>
      <c r="Q43" s="33">
        <f t="shared" si="80"/>
        <v>0</v>
      </c>
      <c r="R43" s="33">
        <f t="shared" si="80"/>
        <v>0</v>
      </c>
    </row>
    <row r="44" spans="1:18" x14ac:dyDescent="0.25">
      <c r="A44" s="53">
        <v>37</v>
      </c>
      <c r="B44" s="82"/>
      <c r="C44" s="82"/>
      <c r="D44" s="84"/>
      <c r="E44" s="65" t="s">
        <v>14</v>
      </c>
      <c r="F44" s="65">
        <f t="shared" ref="F44" si="81">SUM(F40:F43)</f>
        <v>1224113.6000000001</v>
      </c>
      <c r="G44" s="65">
        <f t="shared" ref="G44" si="82">SUM(G40:G43)</f>
        <v>136732.29999999999</v>
      </c>
      <c r="H44" s="65">
        <f t="shared" ref="H44" si="83">SUM(H40:H43)</f>
        <v>124381.3</v>
      </c>
      <c r="I44" s="65">
        <f t="shared" ref="I44" si="84">SUM(I40:I43)</f>
        <v>96000</v>
      </c>
      <c r="J44" s="65">
        <f t="shared" ref="J44" si="85">SUM(J40:J43)</f>
        <v>96000</v>
      </c>
      <c r="K44" s="65">
        <f t="shared" ref="K44" si="86">SUM(K40:K43)</f>
        <v>97500</v>
      </c>
      <c r="L44" s="65">
        <f t="shared" ref="L44" si="87">SUM(L40:L43)</f>
        <v>97500</v>
      </c>
      <c r="M44" s="65">
        <f t="shared" ref="M44" si="88">SUM(M40:M43)</f>
        <v>96000</v>
      </c>
      <c r="N44" s="65">
        <f t="shared" ref="N44" si="89">SUM(N40:N43)</f>
        <v>96000</v>
      </c>
      <c r="O44" s="65">
        <f t="shared" ref="O44" si="90">SUM(O40:O43)</f>
        <v>96000</v>
      </c>
      <c r="P44" s="65">
        <f t="shared" ref="P44" si="91">SUM(P40:P43)</f>
        <v>96000</v>
      </c>
      <c r="Q44" s="65">
        <f t="shared" ref="Q44" si="92">SUM(Q40:Q43)</f>
        <v>96000</v>
      </c>
      <c r="R44" s="65">
        <f t="shared" ref="R44" si="93">SUM(R40:R43)</f>
        <v>96000</v>
      </c>
    </row>
    <row r="45" spans="1:18" ht="18" customHeight="1" x14ac:dyDescent="0.25">
      <c r="A45" s="53">
        <v>38</v>
      </c>
      <c r="B45" s="82"/>
      <c r="C45" s="82"/>
      <c r="D45" s="81" t="s">
        <v>34</v>
      </c>
      <c r="E45" s="33" t="s">
        <v>15</v>
      </c>
      <c r="F45" s="33">
        <f t="shared" ref="F45:F48" si="94">SUM(G45:R45)</f>
        <v>0</v>
      </c>
      <c r="G45" s="33">
        <f>G24</f>
        <v>0</v>
      </c>
      <c r="H45" s="33">
        <f t="shared" ref="H45:R45" si="95">H24</f>
        <v>0</v>
      </c>
      <c r="I45" s="33">
        <f t="shared" si="95"/>
        <v>0</v>
      </c>
      <c r="J45" s="33">
        <f t="shared" si="95"/>
        <v>0</v>
      </c>
      <c r="K45" s="33">
        <f t="shared" si="95"/>
        <v>0</v>
      </c>
      <c r="L45" s="33">
        <f t="shared" si="95"/>
        <v>0</v>
      </c>
      <c r="M45" s="33">
        <f t="shared" si="95"/>
        <v>0</v>
      </c>
      <c r="N45" s="33">
        <f t="shared" si="95"/>
        <v>0</v>
      </c>
      <c r="O45" s="33">
        <f t="shared" si="95"/>
        <v>0</v>
      </c>
      <c r="P45" s="33">
        <f t="shared" si="95"/>
        <v>0</v>
      </c>
      <c r="Q45" s="33">
        <f t="shared" si="95"/>
        <v>0</v>
      </c>
      <c r="R45" s="33">
        <f t="shared" si="95"/>
        <v>0</v>
      </c>
    </row>
    <row r="46" spans="1:18" ht="18" customHeight="1" x14ac:dyDescent="0.25">
      <c r="A46" s="53">
        <v>39</v>
      </c>
      <c r="B46" s="82"/>
      <c r="C46" s="82"/>
      <c r="D46" s="82"/>
      <c r="E46" s="33" t="s">
        <v>16</v>
      </c>
      <c r="F46" s="33">
        <f t="shared" si="94"/>
        <v>0</v>
      </c>
      <c r="G46" s="33">
        <f t="shared" ref="G46:R46" si="96">G25</f>
        <v>0</v>
      </c>
      <c r="H46" s="33">
        <f t="shared" si="96"/>
        <v>0</v>
      </c>
      <c r="I46" s="33">
        <f t="shared" si="96"/>
        <v>0</v>
      </c>
      <c r="J46" s="33">
        <f t="shared" si="96"/>
        <v>0</v>
      </c>
      <c r="K46" s="33">
        <f t="shared" si="96"/>
        <v>0</v>
      </c>
      <c r="L46" s="33">
        <f t="shared" si="96"/>
        <v>0</v>
      </c>
      <c r="M46" s="33">
        <f t="shared" si="96"/>
        <v>0</v>
      </c>
      <c r="N46" s="33">
        <f t="shared" si="96"/>
        <v>0</v>
      </c>
      <c r="O46" s="33">
        <f t="shared" si="96"/>
        <v>0</v>
      </c>
      <c r="P46" s="33">
        <f t="shared" si="96"/>
        <v>0</v>
      </c>
      <c r="Q46" s="33">
        <f t="shared" si="96"/>
        <v>0</v>
      </c>
      <c r="R46" s="33">
        <f t="shared" si="96"/>
        <v>0</v>
      </c>
    </row>
    <row r="47" spans="1:18" ht="18" customHeight="1" x14ac:dyDescent="0.25">
      <c r="A47" s="53">
        <v>40</v>
      </c>
      <c r="B47" s="82"/>
      <c r="C47" s="82"/>
      <c r="D47" s="82"/>
      <c r="E47" s="33" t="s">
        <v>17</v>
      </c>
      <c r="F47" s="33">
        <f t="shared" si="94"/>
        <v>0</v>
      </c>
      <c r="G47" s="33">
        <f t="shared" ref="G47:R47" si="97">G26</f>
        <v>0</v>
      </c>
      <c r="H47" s="33">
        <f t="shared" si="97"/>
        <v>0</v>
      </c>
      <c r="I47" s="33">
        <f t="shared" si="97"/>
        <v>0</v>
      </c>
      <c r="J47" s="33">
        <f t="shared" si="97"/>
        <v>0</v>
      </c>
      <c r="K47" s="33">
        <f t="shared" si="97"/>
        <v>0</v>
      </c>
      <c r="L47" s="33">
        <f t="shared" si="97"/>
        <v>0</v>
      </c>
      <c r="M47" s="33">
        <f t="shared" si="97"/>
        <v>0</v>
      </c>
      <c r="N47" s="33">
        <f t="shared" si="97"/>
        <v>0</v>
      </c>
      <c r="O47" s="33">
        <f t="shared" si="97"/>
        <v>0</v>
      </c>
      <c r="P47" s="33">
        <f t="shared" si="97"/>
        <v>0</v>
      </c>
      <c r="Q47" s="33">
        <f t="shared" si="97"/>
        <v>0</v>
      </c>
      <c r="R47" s="33">
        <f t="shared" si="97"/>
        <v>0</v>
      </c>
    </row>
    <row r="48" spans="1:18" ht="36" customHeight="1" x14ac:dyDescent="0.25">
      <c r="A48" s="53">
        <v>41</v>
      </c>
      <c r="B48" s="82"/>
      <c r="C48" s="82"/>
      <c r="D48" s="82"/>
      <c r="E48" s="33" t="s">
        <v>18</v>
      </c>
      <c r="F48" s="33">
        <f t="shared" si="94"/>
        <v>0</v>
      </c>
      <c r="G48" s="33">
        <f t="shared" ref="G48:R48" si="98">G27</f>
        <v>0</v>
      </c>
      <c r="H48" s="33">
        <f t="shared" si="98"/>
        <v>0</v>
      </c>
      <c r="I48" s="33">
        <f t="shared" si="98"/>
        <v>0</v>
      </c>
      <c r="J48" s="33">
        <f t="shared" si="98"/>
        <v>0</v>
      </c>
      <c r="K48" s="33">
        <f t="shared" si="98"/>
        <v>0</v>
      </c>
      <c r="L48" s="33">
        <f t="shared" si="98"/>
        <v>0</v>
      </c>
      <c r="M48" s="33">
        <f t="shared" si="98"/>
        <v>0</v>
      </c>
      <c r="N48" s="33">
        <f t="shared" si="98"/>
        <v>0</v>
      </c>
      <c r="O48" s="33">
        <f t="shared" si="98"/>
        <v>0</v>
      </c>
      <c r="P48" s="33">
        <f t="shared" si="98"/>
        <v>0</v>
      </c>
      <c r="Q48" s="33">
        <f t="shared" si="98"/>
        <v>0</v>
      </c>
      <c r="R48" s="33">
        <f t="shared" si="98"/>
        <v>0</v>
      </c>
    </row>
    <row r="49" spans="1:18" x14ac:dyDescent="0.25">
      <c r="A49" s="53">
        <v>42</v>
      </c>
      <c r="B49" s="83"/>
      <c r="C49" s="83"/>
      <c r="D49" s="83"/>
      <c r="E49" s="65" t="s">
        <v>14</v>
      </c>
      <c r="F49" s="65">
        <f t="shared" ref="F49" si="99">SUM(F45:F48)</f>
        <v>0</v>
      </c>
      <c r="G49" s="65">
        <f t="shared" ref="G49" si="100">SUM(G45:G48)</f>
        <v>0</v>
      </c>
      <c r="H49" s="65">
        <f t="shared" ref="H49" si="101">SUM(H45:H48)</f>
        <v>0</v>
      </c>
      <c r="I49" s="65">
        <f t="shared" ref="I49" si="102">SUM(I45:I48)</f>
        <v>0</v>
      </c>
      <c r="J49" s="65">
        <f t="shared" ref="J49" si="103">SUM(J45:J48)</f>
        <v>0</v>
      </c>
      <c r="K49" s="65">
        <f t="shared" ref="K49" si="104">SUM(K45:K48)</f>
        <v>0</v>
      </c>
      <c r="L49" s="65">
        <f t="shared" ref="L49" si="105">SUM(L45:L48)</f>
        <v>0</v>
      </c>
      <c r="M49" s="65">
        <f t="shared" ref="M49" si="106">SUM(M45:M48)</f>
        <v>0</v>
      </c>
      <c r="N49" s="65">
        <f t="shared" ref="N49" si="107">SUM(N45:N48)</f>
        <v>0</v>
      </c>
      <c r="O49" s="65">
        <f t="shared" ref="O49" si="108">SUM(O45:O48)</f>
        <v>0</v>
      </c>
      <c r="P49" s="65">
        <f t="shared" ref="P49" si="109">SUM(P45:P48)</f>
        <v>0</v>
      </c>
      <c r="Q49" s="65">
        <f t="shared" ref="Q49" si="110">SUM(Q45:Q48)</f>
        <v>0</v>
      </c>
      <c r="R49" s="65">
        <f t="shared" ref="R49" si="111">SUM(R45:R48)</f>
        <v>0</v>
      </c>
    </row>
    <row r="50" spans="1:18" ht="15" customHeight="1" x14ac:dyDescent="0.25">
      <c r="A50" s="53">
        <v>43</v>
      </c>
      <c r="B50" s="78" t="s">
        <v>26</v>
      </c>
      <c r="C50" s="79"/>
      <c r="D50" s="79"/>
      <c r="E50" s="79"/>
      <c r="F50" s="79"/>
      <c r="G50" s="79"/>
      <c r="H50" s="79"/>
      <c r="I50" s="79"/>
      <c r="J50" s="79"/>
      <c r="K50" s="79"/>
      <c r="L50" s="79"/>
      <c r="M50" s="79"/>
      <c r="N50" s="79"/>
      <c r="O50" s="79"/>
      <c r="P50" s="79"/>
      <c r="Q50" s="79"/>
      <c r="R50" s="80"/>
    </row>
    <row r="51" spans="1:18" ht="15" customHeight="1" x14ac:dyDescent="0.25">
      <c r="A51" s="53">
        <v>44</v>
      </c>
      <c r="B51" s="84" t="s">
        <v>243</v>
      </c>
      <c r="C51" s="84" t="s">
        <v>273</v>
      </c>
      <c r="D51" s="84" t="s">
        <v>44</v>
      </c>
      <c r="E51" s="33" t="s">
        <v>15</v>
      </c>
      <c r="F51" s="33">
        <f t="shared" ref="F51:F54" si="112">SUM(G51:R51)</f>
        <v>0</v>
      </c>
      <c r="G51" s="33">
        <v>0</v>
      </c>
      <c r="H51" s="33">
        <v>0</v>
      </c>
      <c r="I51" s="33">
        <v>0</v>
      </c>
      <c r="J51" s="33">
        <v>0</v>
      </c>
      <c r="K51" s="33">
        <v>0</v>
      </c>
      <c r="L51" s="33">
        <v>0</v>
      </c>
      <c r="M51" s="33">
        <v>0</v>
      </c>
      <c r="N51" s="33">
        <v>0</v>
      </c>
      <c r="O51" s="33">
        <v>0</v>
      </c>
      <c r="P51" s="33">
        <v>0</v>
      </c>
      <c r="Q51" s="33">
        <v>0</v>
      </c>
      <c r="R51" s="33">
        <v>0</v>
      </c>
    </row>
    <row r="52" spans="1:18" ht="15" customHeight="1" x14ac:dyDescent="0.25">
      <c r="A52" s="53">
        <v>45</v>
      </c>
      <c r="B52" s="84"/>
      <c r="C52" s="84"/>
      <c r="D52" s="84"/>
      <c r="E52" s="33" t="s">
        <v>16</v>
      </c>
      <c r="F52" s="33">
        <f t="shared" si="112"/>
        <v>0</v>
      </c>
      <c r="G52" s="33">
        <v>0</v>
      </c>
      <c r="H52" s="33">
        <v>0</v>
      </c>
      <c r="I52" s="33">
        <v>0</v>
      </c>
      <c r="J52" s="33">
        <v>0</v>
      </c>
      <c r="K52" s="33">
        <v>0</v>
      </c>
      <c r="L52" s="33">
        <v>0</v>
      </c>
      <c r="M52" s="33">
        <v>0</v>
      </c>
      <c r="N52" s="33">
        <v>0</v>
      </c>
      <c r="O52" s="33">
        <v>0</v>
      </c>
      <c r="P52" s="33">
        <v>0</v>
      </c>
      <c r="Q52" s="33">
        <v>0</v>
      </c>
      <c r="R52" s="33">
        <v>0</v>
      </c>
    </row>
    <row r="53" spans="1:18" ht="15" customHeight="1" x14ac:dyDescent="0.25">
      <c r="A53" s="53">
        <v>46</v>
      </c>
      <c r="B53" s="84"/>
      <c r="C53" s="84"/>
      <c r="D53" s="84"/>
      <c r="E53" s="33" t="s">
        <v>17</v>
      </c>
      <c r="F53" s="33">
        <f t="shared" si="112"/>
        <v>270</v>
      </c>
      <c r="G53" s="33">
        <v>0</v>
      </c>
      <c r="H53" s="33">
        <v>0</v>
      </c>
      <c r="I53" s="33">
        <v>0</v>
      </c>
      <c r="J53" s="67">
        <v>30</v>
      </c>
      <c r="K53" s="67">
        <v>30</v>
      </c>
      <c r="L53" s="67">
        <v>30</v>
      </c>
      <c r="M53" s="67">
        <v>30</v>
      </c>
      <c r="N53" s="67">
        <v>30</v>
      </c>
      <c r="O53" s="67">
        <v>30</v>
      </c>
      <c r="P53" s="67">
        <v>30</v>
      </c>
      <c r="Q53" s="67">
        <v>30</v>
      </c>
      <c r="R53" s="67">
        <v>30</v>
      </c>
    </row>
    <row r="54" spans="1:18" ht="33" customHeight="1" x14ac:dyDescent="0.25">
      <c r="A54" s="53">
        <v>47</v>
      </c>
      <c r="B54" s="84"/>
      <c r="C54" s="84"/>
      <c r="D54" s="84"/>
      <c r="E54" s="33" t="s">
        <v>18</v>
      </c>
      <c r="F54" s="33">
        <f t="shared" si="112"/>
        <v>0</v>
      </c>
      <c r="G54" s="33">
        <v>0</v>
      </c>
      <c r="H54" s="33">
        <v>0</v>
      </c>
      <c r="I54" s="33">
        <v>0</v>
      </c>
      <c r="J54" s="33">
        <v>0</v>
      </c>
      <c r="K54" s="33">
        <v>0</v>
      </c>
      <c r="L54" s="33">
        <v>0</v>
      </c>
      <c r="M54" s="33">
        <v>0</v>
      </c>
      <c r="N54" s="33">
        <v>0</v>
      </c>
      <c r="O54" s="33">
        <v>0</v>
      </c>
      <c r="P54" s="33">
        <v>0</v>
      </c>
      <c r="Q54" s="33">
        <v>0</v>
      </c>
      <c r="R54" s="33">
        <v>0</v>
      </c>
    </row>
    <row r="55" spans="1:18" ht="15.75" customHeight="1" x14ac:dyDescent="0.25">
      <c r="A55" s="53">
        <v>48</v>
      </c>
      <c r="B55" s="84"/>
      <c r="C55" s="84"/>
      <c r="D55" s="84"/>
      <c r="E55" s="65" t="s">
        <v>14</v>
      </c>
      <c r="F55" s="65">
        <f t="shared" ref="F55" si="113">SUM(F51:F54)</f>
        <v>270</v>
      </c>
      <c r="G55" s="65">
        <f t="shared" ref="G55" si="114">SUM(G51:G54)</f>
        <v>0</v>
      </c>
      <c r="H55" s="65">
        <f t="shared" ref="H55" si="115">SUM(H51:H54)</f>
        <v>0</v>
      </c>
      <c r="I55" s="65">
        <f t="shared" ref="I55" si="116">SUM(I51:I54)</f>
        <v>0</v>
      </c>
      <c r="J55" s="65">
        <f t="shared" ref="J55" si="117">SUM(J51:J54)</f>
        <v>30</v>
      </c>
      <c r="K55" s="65">
        <f t="shared" ref="K55" si="118">SUM(K51:K54)</f>
        <v>30</v>
      </c>
      <c r="L55" s="65">
        <f t="shared" ref="L55" si="119">SUM(L51:L54)</f>
        <v>30</v>
      </c>
      <c r="M55" s="65">
        <f t="shared" ref="M55" si="120">SUM(M51:M54)</f>
        <v>30</v>
      </c>
      <c r="N55" s="65">
        <f t="shared" ref="N55" si="121">SUM(N51:N54)</f>
        <v>30</v>
      </c>
      <c r="O55" s="65">
        <f t="shared" ref="O55" si="122">SUM(O51:O54)</f>
        <v>30</v>
      </c>
      <c r="P55" s="65">
        <f t="shared" ref="P55" si="123">SUM(P51:P54)</f>
        <v>30</v>
      </c>
      <c r="Q55" s="65">
        <f t="shared" ref="Q55" si="124">SUM(Q51:Q54)</f>
        <v>30</v>
      </c>
      <c r="R55" s="65">
        <f t="shared" ref="R55" si="125">SUM(R51:R54)</f>
        <v>30</v>
      </c>
    </row>
    <row r="56" spans="1:18" ht="16.5" customHeight="1" x14ac:dyDescent="0.25">
      <c r="A56" s="53">
        <v>49</v>
      </c>
      <c r="B56" s="84"/>
      <c r="C56" s="81" t="s">
        <v>27</v>
      </c>
      <c r="D56" s="84" t="s">
        <v>44</v>
      </c>
      <c r="E56" s="33" t="s">
        <v>15</v>
      </c>
      <c r="F56" s="33">
        <f t="shared" ref="F56:F59" si="126">SUM(G56:R56)</f>
        <v>0</v>
      </c>
      <c r="G56" s="33">
        <f>G51</f>
        <v>0</v>
      </c>
      <c r="H56" s="33">
        <f t="shared" ref="H56:R56" si="127">H51</f>
        <v>0</v>
      </c>
      <c r="I56" s="33">
        <f t="shared" si="127"/>
        <v>0</v>
      </c>
      <c r="J56" s="33">
        <f t="shared" si="127"/>
        <v>0</v>
      </c>
      <c r="K56" s="33">
        <f t="shared" si="127"/>
        <v>0</v>
      </c>
      <c r="L56" s="33">
        <f t="shared" si="127"/>
        <v>0</v>
      </c>
      <c r="M56" s="33">
        <f t="shared" si="127"/>
        <v>0</v>
      </c>
      <c r="N56" s="33">
        <f t="shared" si="127"/>
        <v>0</v>
      </c>
      <c r="O56" s="33">
        <f t="shared" si="127"/>
        <v>0</v>
      </c>
      <c r="P56" s="33">
        <f t="shared" si="127"/>
        <v>0</v>
      </c>
      <c r="Q56" s="33">
        <f t="shared" si="127"/>
        <v>0</v>
      </c>
      <c r="R56" s="33">
        <f t="shared" si="127"/>
        <v>0</v>
      </c>
    </row>
    <row r="57" spans="1:18" ht="16.5" customHeight="1" x14ac:dyDescent="0.25">
      <c r="A57" s="53">
        <v>50</v>
      </c>
      <c r="B57" s="84"/>
      <c r="C57" s="82"/>
      <c r="D57" s="84"/>
      <c r="E57" s="33" t="s">
        <v>16</v>
      </c>
      <c r="F57" s="33">
        <f t="shared" si="126"/>
        <v>0</v>
      </c>
      <c r="G57" s="33">
        <f t="shared" ref="G57:R57" si="128">G52</f>
        <v>0</v>
      </c>
      <c r="H57" s="33">
        <f t="shared" si="128"/>
        <v>0</v>
      </c>
      <c r="I57" s="33">
        <f t="shared" si="128"/>
        <v>0</v>
      </c>
      <c r="J57" s="33">
        <f t="shared" si="128"/>
        <v>0</v>
      </c>
      <c r="K57" s="33">
        <f t="shared" si="128"/>
        <v>0</v>
      </c>
      <c r="L57" s="33">
        <f t="shared" si="128"/>
        <v>0</v>
      </c>
      <c r="M57" s="33">
        <f t="shared" si="128"/>
        <v>0</v>
      </c>
      <c r="N57" s="33">
        <f t="shared" si="128"/>
        <v>0</v>
      </c>
      <c r="O57" s="33">
        <f t="shared" si="128"/>
        <v>0</v>
      </c>
      <c r="P57" s="33">
        <f t="shared" si="128"/>
        <v>0</v>
      </c>
      <c r="Q57" s="33">
        <f t="shared" si="128"/>
        <v>0</v>
      </c>
      <c r="R57" s="33">
        <f t="shared" si="128"/>
        <v>0</v>
      </c>
    </row>
    <row r="58" spans="1:18" ht="16.5" customHeight="1" x14ac:dyDescent="0.25">
      <c r="A58" s="53">
        <v>51</v>
      </c>
      <c r="B58" s="84"/>
      <c r="C58" s="82"/>
      <c r="D58" s="84"/>
      <c r="E58" s="33" t="s">
        <v>17</v>
      </c>
      <c r="F58" s="33">
        <f t="shared" si="126"/>
        <v>270</v>
      </c>
      <c r="G58" s="33">
        <f t="shared" ref="G58:R58" si="129">G53</f>
        <v>0</v>
      </c>
      <c r="H58" s="33">
        <f t="shared" si="129"/>
        <v>0</v>
      </c>
      <c r="I58" s="33">
        <f t="shared" si="129"/>
        <v>0</v>
      </c>
      <c r="J58" s="33">
        <f t="shared" si="129"/>
        <v>30</v>
      </c>
      <c r="K58" s="33">
        <f t="shared" si="129"/>
        <v>30</v>
      </c>
      <c r="L58" s="33">
        <f t="shared" si="129"/>
        <v>30</v>
      </c>
      <c r="M58" s="33">
        <f t="shared" si="129"/>
        <v>30</v>
      </c>
      <c r="N58" s="33">
        <f t="shared" si="129"/>
        <v>30</v>
      </c>
      <c r="O58" s="33">
        <f t="shared" si="129"/>
        <v>30</v>
      </c>
      <c r="P58" s="33">
        <f t="shared" si="129"/>
        <v>30</v>
      </c>
      <c r="Q58" s="33">
        <f t="shared" si="129"/>
        <v>30</v>
      </c>
      <c r="R58" s="33">
        <f t="shared" si="129"/>
        <v>30</v>
      </c>
    </row>
    <row r="59" spans="1:18" ht="33" customHeight="1" x14ac:dyDescent="0.25">
      <c r="A59" s="53">
        <v>52</v>
      </c>
      <c r="B59" s="84"/>
      <c r="C59" s="82"/>
      <c r="D59" s="84"/>
      <c r="E59" s="33" t="s">
        <v>18</v>
      </c>
      <c r="F59" s="33">
        <f t="shared" si="126"/>
        <v>0</v>
      </c>
      <c r="G59" s="33">
        <f t="shared" ref="G59:R59" si="130">G54</f>
        <v>0</v>
      </c>
      <c r="H59" s="33">
        <f t="shared" si="130"/>
        <v>0</v>
      </c>
      <c r="I59" s="33">
        <f t="shared" si="130"/>
        <v>0</v>
      </c>
      <c r="J59" s="33">
        <f t="shared" si="130"/>
        <v>0</v>
      </c>
      <c r="K59" s="33">
        <f t="shared" si="130"/>
        <v>0</v>
      </c>
      <c r="L59" s="33">
        <f t="shared" si="130"/>
        <v>0</v>
      </c>
      <c r="M59" s="33">
        <f t="shared" si="130"/>
        <v>0</v>
      </c>
      <c r="N59" s="33">
        <f t="shared" si="130"/>
        <v>0</v>
      </c>
      <c r="O59" s="33">
        <f t="shared" si="130"/>
        <v>0</v>
      </c>
      <c r="P59" s="33">
        <f t="shared" si="130"/>
        <v>0</v>
      </c>
      <c r="Q59" s="33">
        <f t="shared" si="130"/>
        <v>0</v>
      </c>
      <c r="R59" s="33">
        <f t="shared" si="130"/>
        <v>0</v>
      </c>
    </row>
    <row r="60" spans="1:18" x14ac:dyDescent="0.25">
      <c r="A60" s="53">
        <v>53</v>
      </c>
      <c r="B60" s="84"/>
      <c r="C60" s="83"/>
      <c r="D60" s="84"/>
      <c r="E60" s="65" t="s">
        <v>14</v>
      </c>
      <c r="F60" s="65">
        <f t="shared" ref="F60" si="131">SUM(F56:F59)</f>
        <v>270</v>
      </c>
      <c r="G60" s="65">
        <f t="shared" ref="G60" si="132">SUM(G56:G59)</f>
        <v>0</v>
      </c>
      <c r="H60" s="65">
        <f t="shared" ref="H60" si="133">SUM(H56:H59)</f>
        <v>0</v>
      </c>
      <c r="I60" s="65">
        <f t="shared" ref="I60" si="134">SUM(I56:I59)</f>
        <v>0</v>
      </c>
      <c r="J60" s="65">
        <f t="shared" ref="J60" si="135">SUM(J56:J59)</f>
        <v>30</v>
      </c>
      <c r="K60" s="65">
        <f t="shared" ref="K60" si="136">SUM(K56:K59)</f>
        <v>30</v>
      </c>
      <c r="L60" s="65">
        <f t="shared" ref="L60" si="137">SUM(L56:L59)</f>
        <v>30</v>
      </c>
      <c r="M60" s="65">
        <f t="shared" ref="M60" si="138">SUM(M56:M59)</f>
        <v>30</v>
      </c>
      <c r="N60" s="65">
        <f t="shared" ref="N60" si="139">SUM(N56:N59)</f>
        <v>30</v>
      </c>
      <c r="O60" s="65">
        <f t="shared" ref="O60" si="140">SUM(O56:O59)</f>
        <v>30</v>
      </c>
      <c r="P60" s="65">
        <f t="shared" ref="P60" si="141">SUM(P56:P59)</f>
        <v>30</v>
      </c>
      <c r="Q60" s="65">
        <f t="shared" ref="Q60" si="142">SUM(Q56:Q59)</f>
        <v>30</v>
      </c>
      <c r="R60" s="65">
        <f t="shared" ref="R60" si="143">SUM(R56:R59)</f>
        <v>30</v>
      </c>
    </row>
    <row r="61" spans="1:18" x14ac:dyDescent="0.25">
      <c r="A61" s="53">
        <v>54</v>
      </c>
      <c r="B61" s="78" t="s">
        <v>29</v>
      </c>
      <c r="C61" s="79"/>
      <c r="D61" s="79"/>
      <c r="E61" s="79"/>
      <c r="F61" s="79"/>
      <c r="G61" s="79"/>
      <c r="H61" s="79"/>
      <c r="I61" s="79"/>
      <c r="J61" s="79"/>
      <c r="K61" s="79"/>
      <c r="L61" s="79"/>
      <c r="M61" s="79"/>
      <c r="N61" s="79"/>
      <c r="O61" s="79"/>
      <c r="P61" s="79"/>
      <c r="Q61" s="79"/>
      <c r="R61" s="80"/>
    </row>
    <row r="62" spans="1:18" ht="16.5" customHeight="1" x14ac:dyDescent="0.25">
      <c r="A62" s="53">
        <v>55</v>
      </c>
      <c r="B62" s="84" t="s">
        <v>244</v>
      </c>
      <c r="C62" s="84" t="s">
        <v>274</v>
      </c>
      <c r="D62" s="84" t="s">
        <v>33</v>
      </c>
      <c r="E62" s="33" t="s">
        <v>15</v>
      </c>
      <c r="F62" s="33">
        <f t="shared" ref="F62:F65" si="144">SUM(G62:R62)</f>
        <v>0</v>
      </c>
      <c r="G62" s="33">
        <v>0</v>
      </c>
      <c r="H62" s="33">
        <v>0</v>
      </c>
      <c r="I62" s="33">
        <v>0</v>
      </c>
      <c r="J62" s="33">
        <v>0</v>
      </c>
      <c r="K62" s="33">
        <v>0</v>
      </c>
      <c r="L62" s="33">
        <v>0</v>
      </c>
      <c r="M62" s="33">
        <v>0</v>
      </c>
      <c r="N62" s="33">
        <v>0</v>
      </c>
      <c r="O62" s="33">
        <v>0</v>
      </c>
      <c r="P62" s="33">
        <v>0</v>
      </c>
      <c r="Q62" s="33">
        <v>0</v>
      </c>
      <c r="R62" s="33">
        <v>0</v>
      </c>
    </row>
    <row r="63" spans="1:18" ht="16.5" customHeight="1" x14ac:dyDescent="0.25">
      <c r="A63" s="53">
        <v>56</v>
      </c>
      <c r="B63" s="84"/>
      <c r="C63" s="84"/>
      <c r="D63" s="84"/>
      <c r="E63" s="33" t="s">
        <v>16</v>
      </c>
      <c r="F63" s="33">
        <f t="shared" si="144"/>
        <v>0</v>
      </c>
      <c r="G63" s="33">
        <v>0</v>
      </c>
      <c r="H63" s="33">
        <v>0</v>
      </c>
      <c r="I63" s="33">
        <v>0</v>
      </c>
      <c r="J63" s="33">
        <v>0</v>
      </c>
      <c r="K63" s="33">
        <v>0</v>
      </c>
      <c r="L63" s="33">
        <v>0</v>
      </c>
      <c r="M63" s="33">
        <v>0</v>
      </c>
      <c r="N63" s="33">
        <v>0</v>
      </c>
      <c r="O63" s="33">
        <v>0</v>
      </c>
      <c r="P63" s="33">
        <v>0</v>
      </c>
      <c r="Q63" s="33">
        <v>0</v>
      </c>
      <c r="R63" s="33">
        <v>0</v>
      </c>
    </row>
    <row r="64" spans="1:18" ht="16.5" customHeight="1" x14ac:dyDescent="0.25">
      <c r="A64" s="53">
        <v>57</v>
      </c>
      <c r="B64" s="84"/>
      <c r="C64" s="84"/>
      <c r="D64" s="84"/>
      <c r="E64" s="33" t="s">
        <v>17</v>
      </c>
      <c r="F64" s="33">
        <f t="shared" si="144"/>
        <v>1500</v>
      </c>
      <c r="G64" s="33">
        <v>0</v>
      </c>
      <c r="H64" s="33">
        <v>0</v>
      </c>
      <c r="I64" s="33">
        <v>0</v>
      </c>
      <c r="J64" s="33">
        <v>1500</v>
      </c>
      <c r="K64" s="33">
        <v>0</v>
      </c>
      <c r="L64" s="33">
        <v>0</v>
      </c>
      <c r="M64" s="33">
        <v>0</v>
      </c>
      <c r="N64" s="33">
        <v>0</v>
      </c>
      <c r="O64" s="33">
        <v>0</v>
      </c>
      <c r="P64" s="33">
        <v>0</v>
      </c>
      <c r="Q64" s="33">
        <v>0</v>
      </c>
      <c r="R64" s="33">
        <v>0</v>
      </c>
    </row>
    <row r="65" spans="1:18" ht="34.5" customHeight="1" x14ac:dyDescent="0.25">
      <c r="A65" s="53">
        <v>58</v>
      </c>
      <c r="B65" s="84"/>
      <c r="C65" s="84"/>
      <c r="D65" s="84"/>
      <c r="E65" s="33" t="s">
        <v>18</v>
      </c>
      <c r="F65" s="33">
        <f t="shared" si="144"/>
        <v>0</v>
      </c>
      <c r="G65" s="33">
        <v>0</v>
      </c>
      <c r="H65" s="33">
        <v>0</v>
      </c>
      <c r="I65" s="33">
        <v>0</v>
      </c>
      <c r="J65" s="33">
        <v>0</v>
      </c>
      <c r="K65" s="33">
        <v>0</v>
      </c>
      <c r="L65" s="33">
        <v>0</v>
      </c>
      <c r="M65" s="33">
        <v>0</v>
      </c>
      <c r="N65" s="33">
        <v>0</v>
      </c>
      <c r="O65" s="33">
        <v>0</v>
      </c>
      <c r="P65" s="33">
        <v>0</v>
      </c>
      <c r="Q65" s="33">
        <v>0</v>
      </c>
      <c r="R65" s="33">
        <v>0</v>
      </c>
    </row>
    <row r="66" spans="1:18" ht="15.75" customHeight="1" x14ac:dyDescent="0.25">
      <c r="A66" s="53">
        <v>59</v>
      </c>
      <c r="B66" s="84"/>
      <c r="C66" s="84"/>
      <c r="D66" s="84"/>
      <c r="E66" s="65" t="s">
        <v>14</v>
      </c>
      <c r="F66" s="65">
        <f t="shared" ref="F66" si="145">SUM(F62:F65)</f>
        <v>1500</v>
      </c>
      <c r="G66" s="65">
        <f t="shared" ref="G66" si="146">SUM(G62:G65)</f>
        <v>0</v>
      </c>
      <c r="H66" s="65">
        <f t="shared" ref="H66" si="147">SUM(H62:H65)</f>
        <v>0</v>
      </c>
      <c r="I66" s="65">
        <f t="shared" ref="I66" si="148">SUM(I62:I65)</f>
        <v>0</v>
      </c>
      <c r="J66" s="65">
        <f t="shared" ref="J66" si="149">SUM(J62:J65)</f>
        <v>1500</v>
      </c>
      <c r="K66" s="65">
        <f t="shared" ref="K66" si="150">SUM(K62:K65)</f>
        <v>0</v>
      </c>
      <c r="L66" s="65">
        <f t="shared" ref="L66" si="151">SUM(L62:L65)</f>
        <v>0</v>
      </c>
      <c r="M66" s="65">
        <f t="shared" ref="M66" si="152">SUM(M62:M65)</f>
        <v>0</v>
      </c>
      <c r="N66" s="65">
        <f t="shared" ref="N66" si="153">SUM(N62:N65)</f>
        <v>0</v>
      </c>
      <c r="O66" s="65">
        <f t="shared" ref="O66" si="154">SUM(O62:O65)</f>
        <v>0</v>
      </c>
      <c r="P66" s="65">
        <f t="shared" ref="P66" si="155">SUM(P62:P65)</f>
        <v>0</v>
      </c>
      <c r="Q66" s="65">
        <f t="shared" ref="Q66:R66" si="156">SUM(Q62:Q65)</f>
        <v>0</v>
      </c>
      <c r="R66" s="65">
        <f t="shared" si="156"/>
        <v>0</v>
      </c>
    </row>
    <row r="67" spans="1:18" ht="17.25" customHeight="1" x14ac:dyDescent="0.25">
      <c r="A67" s="53">
        <v>60</v>
      </c>
      <c r="B67" s="81" t="s">
        <v>245</v>
      </c>
      <c r="C67" s="81" t="s">
        <v>275</v>
      </c>
      <c r="D67" s="81" t="s">
        <v>33</v>
      </c>
      <c r="E67" s="33" t="s">
        <v>15</v>
      </c>
      <c r="F67" s="33">
        <f t="shared" ref="F67:F70" si="157">SUM(G67:R67)</f>
        <v>0</v>
      </c>
      <c r="G67" s="33">
        <v>0</v>
      </c>
      <c r="H67" s="33">
        <v>0</v>
      </c>
      <c r="I67" s="33">
        <v>0</v>
      </c>
      <c r="J67" s="33">
        <v>0</v>
      </c>
      <c r="K67" s="33">
        <v>0</v>
      </c>
      <c r="L67" s="33">
        <v>0</v>
      </c>
      <c r="M67" s="33">
        <v>0</v>
      </c>
      <c r="N67" s="33">
        <v>0</v>
      </c>
      <c r="O67" s="33">
        <v>0</v>
      </c>
      <c r="P67" s="33">
        <v>0</v>
      </c>
      <c r="Q67" s="33">
        <v>0</v>
      </c>
      <c r="R67" s="33">
        <v>0</v>
      </c>
    </row>
    <row r="68" spans="1:18" ht="17.25" customHeight="1" x14ac:dyDescent="0.25">
      <c r="A68" s="53">
        <v>61</v>
      </c>
      <c r="B68" s="82"/>
      <c r="C68" s="82"/>
      <c r="D68" s="82"/>
      <c r="E68" s="33" t="s">
        <v>16</v>
      </c>
      <c r="F68" s="33">
        <f t="shared" si="157"/>
        <v>0</v>
      </c>
      <c r="G68" s="33">
        <v>0</v>
      </c>
      <c r="H68" s="33">
        <v>0</v>
      </c>
      <c r="I68" s="33">
        <v>0</v>
      </c>
      <c r="J68" s="33">
        <v>0</v>
      </c>
      <c r="K68" s="33">
        <v>0</v>
      </c>
      <c r="L68" s="33">
        <v>0</v>
      </c>
      <c r="M68" s="33">
        <v>0</v>
      </c>
      <c r="N68" s="33">
        <v>0</v>
      </c>
      <c r="O68" s="33">
        <v>0</v>
      </c>
      <c r="P68" s="33">
        <v>0</v>
      </c>
      <c r="Q68" s="33">
        <v>0</v>
      </c>
      <c r="R68" s="33">
        <v>0</v>
      </c>
    </row>
    <row r="69" spans="1:18" ht="17.25" customHeight="1" x14ac:dyDescent="0.25">
      <c r="A69" s="53">
        <v>62</v>
      </c>
      <c r="B69" s="82"/>
      <c r="C69" s="82"/>
      <c r="D69" s="82"/>
      <c r="E69" s="33" t="s">
        <v>17</v>
      </c>
      <c r="F69" s="33">
        <f t="shared" si="157"/>
        <v>17003</v>
      </c>
      <c r="G69" s="33">
        <f>4175.1+3+318.5+500+385+121.4+1000</f>
        <v>6503</v>
      </c>
      <c r="H69" s="33">
        <v>1500</v>
      </c>
      <c r="I69" s="52">
        <v>0</v>
      </c>
      <c r="J69" s="52">
        <v>0</v>
      </c>
      <c r="K69" s="52">
        <v>0</v>
      </c>
      <c r="L69" s="52">
        <v>0</v>
      </c>
      <c r="M69" s="52">
        <v>1500</v>
      </c>
      <c r="N69" s="52">
        <v>1500</v>
      </c>
      <c r="O69" s="52">
        <v>1500</v>
      </c>
      <c r="P69" s="52">
        <v>1500</v>
      </c>
      <c r="Q69" s="52">
        <v>1500</v>
      </c>
      <c r="R69" s="52">
        <v>1500</v>
      </c>
    </row>
    <row r="70" spans="1:18" ht="33" customHeight="1" x14ac:dyDescent="0.25">
      <c r="A70" s="53">
        <v>63</v>
      </c>
      <c r="B70" s="82"/>
      <c r="C70" s="82"/>
      <c r="D70" s="82"/>
      <c r="E70" s="33" t="s">
        <v>18</v>
      </c>
      <c r="F70" s="33">
        <f t="shared" si="157"/>
        <v>0</v>
      </c>
      <c r="G70" s="33">
        <v>0</v>
      </c>
      <c r="H70" s="33">
        <v>0</v>
      </c>
      <c r="I70" s="33">
        <v>0</v>
      </c>
      <c r="J70" s="33">
        <v>0</v>
      </c>
      <c r="K70" s="33">
        <v>0</v>
      </c>
      <c r="L70" s="33">
        <v>0</v>
      </c>
      <c r="M70" s="33">
        <v>0</v>
      </c>
      <c r="N70" s="33">
        <v>0</v>
      </c>
      <c r="O70" s="33">
        <v>0</v>
      </c>
      <c r="P70" s="33">
        <v>0</v>
      </c>
      <c r="Q70" s="33">
        <v>0</v>
      </c>
      <c r="R70" s="33">
        <v>0</v>
      </c>
    </row>
    <row r="71" spans="1:18" x14ac:dyDescent="0.25">
      <c r="A71" s="53">
        <v>64</v>
      </c>
      <c r="B71" s="83"/>
      <c r="C71" s="83"/>
      <c r="D71" s="83"/>
      <c r="E71" s="65" t="s">
        <v>14</v>
      </c>
      <c r="F71" s="65">
        <f t="shared" ref="F71" si="158">SUM(F67:F70)</f>
        <v>17003</v>
      </c>
      <c r="G71" s="65">
        <f t="shared" ref="G71" si="159">SUM(G67:G70)</f>
        <v>6503</v>
      </c>
      <c r="H71" s="65">
        <f t="shared" ref="H71" si="160">SUM(H67:H70)</f>
        <v>1500</v>
      </c>
      <c r="I71" s="65">
        <f t="shared" ref="I71" si="161">SUM(I67:I70)</f>
        <v>0</v>
      </c>
      <c r="J71" s="65">
        <f t="shared" ref="J71" si="162">SUM(J67:J70)</f>
        <v>0</v>
      </c>
      <c r="K71" s="65">
        <f t="shared" ref="K71" si="163">SUM(K67:K70)</f>
        <v>0</v>
      </c>
      <c r="L71" s="65">
        <f t="shared" ref="L71" si="164">SUM(L67:L70)</f>
        <v>0</v>
      </c>
      <c r="M71" s="65">
        <f t="shared" ref="M71" si="165">SUM(M67:M70)</f>
        <v>1500</v>
      </c>
      <c r="N71" s="65">
        <f t="shared" ref="N71" si="166">SUM(N67:N70)</f>
        <v>1500</v>
      </c>
      <c r="O71" s="65">
        <f t="shared" ref="O71" si="167">SUM(O67:O70)</f>
        <v>1500</v>
      </c>
      <c r="P71" s="65">
        <f t="shared" ref="P71" si="168">SUM(P67:P70)</f>
        <v>1500</v>
      </c>
      <c r="Q71" s="65">
        <f t="shared" ref="Q71:R71" si="169">SUM(Q67:Q70)</f>
        <v>1500</v>
      </c>
      <c r="R71" s="65">
        <f t="shared" si="169"/>
        <v>1500</v>
      </c>
    </row>
    <row r="72" spans="1:18" ht="18" customHeight="1" x14ac:dyDescent="0.25">
      <c r="A72" s="53">
        <v>65</v>
      </c>
      <c r="B72" s="81" t="s">
        <v>246</v>
      </c>
      <c r="C72" s="81" t="s">
        <v>276</v>
      </c>
      <c r="D72" s="81" t="s">
        <v>33</v>
      </c>
      <c r="E72" s="33" t="s">
        <v>15</v>
      </c>
      <c r="F72" s="33">
        <f t="shared" ref="F72:F75" si="170">SUM(G72:R72)</f>
        <v>0</v>
      </c>
      <c r="G72" s="33">
        <v>0</v>
      </c>
      <c r="H72" s="33">
        <v>0</v>
      </c>
      <c r="I72" s="33">
        <v>0</v>
      </c>
      <c r="J72" s="33">
        <v>0</v>
      </c>
      <c r="K72" s="33">
        <v>0</v>
      </c>
      <c r="L72" s="33">
        <v>0</v>
      </c>
      <c r="M72" s="33">
        <v>0</v>
      </c>
      <c r="N72" s="33">
        <v>0</v>
      </c>
      <c r="O72" s="33">
        <v>0</v>
      </c>
      <c r="P72" s="33">
        <v>0</v>
      </c>
      <c r="Q72" s="33">
        <v>0</v>
      </c>
      <c r="R72" s="33">
        <v>0</v>
      </c>
    </row>
    <row r="73" spans="1:18" ht="18" customHeight="1" x14ac:dyDescent="0.25">
      <c r="A73" s="53">
        <v>66</v>
      </c>
      <c r="B73" s="82"/>
      <c r="C73" s="82"/>
      <c r="D73" s="82"/>
      <c r="E73" s="33" t="s">
        <v>16</v>
      </c>
      <c r="F73" s="33">
        <f t="shared" si="170"/>
        <v>2209.1999999999998</v>
      </c>
      <c r="G73" s="33">
        <v>736.4</v>
      </c>
      <c r="H73" s="33">
        <v>736.4</v>
      </c>
      <c r="I73" s="33">
        <v>736.4</v>
      </c>
      <c r="J73" s="62">
        <v>0</v>
      </c>
      <c r="K73" s="62">
        <v>0</v>
      </c>
      <c r="L73" s="62">
        <v>0</v>
      </c>
      <c r="M73" s="62">
        <v>0</v>
      </c>
      <c r="N73" s="62">
        <v>0</v>
      </c>
      <c r="O73" s="62">
        <v>0</v>
      </c>
      <c r="P73" s="62">
        <v>0</v>
      </c>
      <c r="Q73" s="62">
        <v>0</v>
      </c>
      <c r="R73" s="62">
        <v>0</v>
      </c>
    </row>
    <row r="74" spans="1:18" ht="18" customHeight="1" x14ac:dyDescent="0.25">
      <c r="A74" s="53">
        <v>67</v>
      </c>
      <c r="B74" s="82"/>
      <c r="C74" s="82"/>
      <c r="D74" s="82"/>
      <c r="E74" s="33" t="s">
        <v>17</v>
      </c>
      <c r="F74" s="33">
        <f t="shared" si="170"/>
        <v>25000</v>
      </c>
      <c r="G74" s="33">
        <v>3000</v>
      </c>
      <c r="H74" s="33">
        <v>2000</v>
      </c>
      <c r="I74" s="33">
        <v>2000</v>
      </c>
      <c r="J74" s="33">
        <v>2000</v>
      </c>
      <c r="K74" s="33">
        <v>2000</v>
      </c>
      <c r="L74" s="33">
        <v>2000</v>
      </c>
      <c r="M74" s="33">
        <v>2000</v>
      </c>
      <c r="N74" s="33">
        <v>2000</v>
      </c>
      <c r="O74" s="33">
        <v>2000</v>
      </c>
      <c r="P74" s="33">
        <v>2000</v>
      </c>
      <c r="Q74" s="33">
        <v>2000</v>
      </c>
      <c r="R74" s="33">
        <v>2000</v>
      </c>
    </row>
    <row r="75" spans="1:18" ht="32.25" customHeight="1" x14ac:dyDescent="0.25">
      <c r="A75" s="53">
        <v>68</v>
      </c>
      <c r="B75" s="82"/>
      <c r="C75" s="82"/>
      <c r="D75" s="82"/>
      <c r="E75" s="33" t="s">
        <v>18</v>
      </c>
      <c r="F75" s="33">
        <f t="shared" si="170"/>
        <v>0</v>
      </c>
      <c r="G75" s="33">
        <v>0</v>
      </c>
      <c r="H75" s="33">
        <v>0</v>
      </c>
      <c r="I75" s="33">
        <v>0</v>
      </c>
      <c r="J75" s="33">
        <v>0</v>
      </c>
      <c r="K75" s="33">
        <v>0</v>
      </c>
      <c r="L75" s="33">
        <v>0</v>
      </c>
      <c r="M75" s="33">
        <v>0</v>
      </c>
      <c r="N75" s="33">
        <v>0</v>
      </c>
      <c r="O75" s="33">
        <v>0</v>
      </c>
      <c r="P75" s="33">
        <v>0</v>
      </c>
      <c r="Q75" s="33">
        <v>0</v>
      </c>
      <c r="R75" s="33">
        <v>0</v>
      </c>
    </row>
    <row r="76" spans="1:18" x14ac:dyDescent="0.25">
      <c r="A76" s="53">
        <v>69</v>
      </c>
      <c r="B76" s="82"/>
      <c r="C76" s="82"/>
      <c r="D76" s="83"/>
      <c r="E76" s="65" t="s">
        <v>14</v>
      </c>
      <c r="F76" s="65">
        <f t="shared" ref="F76" si="171">SUM(F72:F75)</f>
        <v>27209.200000000001</v>
      </c>
      <c r="G76" s="65">
        <f t="shared" ref="G76" si="172">SUM(G72:G75)</f>
        <v>3736.4</v>
      </c>
      <c r="H76" s="65">
        <f t="shared" ref="H76" si="173">SUM(H72:H75)</f>
        <v>2736.4</v>
      </c>
      <c r="I76" s="65">
        <f t="shared" ref="I76" si="174">SUM(I72:I75)</f>
        <v>2736.4</v>
      </c>
      <c r="J76" s="65">
        <f t="shared" ref="J76" si="175">SUM(J72:J75)</f>
        <v>2000</v>
      </c>
      <c r="K76" s="65">
        <f t="shared" ref="K76" si="176">SUM(K72:K75)</f>
        <v>2000</v>
      </c>
      <c r="L76" s="65">
        <f t="shared" ref="L76" si="177">SUM(L72:L75)</f>
        <v>2000</v>
      </c>
      <c r="M76" s="65">
        <f t="shared" ref="M76" si="178">SUM(M72:M75)</f>
        <v>2000</v>
      </c>
      <c r="N76" s="65">
        <f t="shared" ref="N76" si="179">SUM(N72:N75)</f>
        <v>2000</v>
      </c>
      <c r="O76" s="65">
        <f t="shared" ref="O76" si="180">SUM(O72:O75)</f>
        <v>2000</v>
      </c>
      <c r="P76" s="65">
        <f t="shared" ref="P76" si="181">SUM(P72:P75)</f>
        <v>2000</v>
      </c>
      <c r="Q76" s="65">
        <f t="shared" ref="Q76" si="182">SUM(Q72:Q75)</f>
        <v>2000</v>
      </c>
      <c r="R76" s="65">
        <f t="shared" ref="R76" si="183">SUM(R72:R75)</f>
        <v>2000</v>
      </c>
    </row>
    <row r="77" spans="1:18" ht="14.25" customHeight="1" x14ac:dyDescent="0.25">
      <c r="A77" s="53">
        <v>70</v>
      </c>
      <c r="B77" s="82"/>
      <c r="C77" s="82"/>
      <c r="D77" s="81" t="s">
        <v>40</v>
      </c>
      <c r="E77" s="33" t="s">
        <v>15</v>
      </c>
      <c r="F77" s="33">
        <f t="shared" ref="F77:F80" si="184">SUM(G77:R77)</f>
        <v>0</v>
      </c>
      <c r="G77" s="33">
        <v>0</v>
      </c>
      <c r="H77" s="33">
        <v>0</v>
      </c>
      <c r="I77" s="33">
        <v>0</v>
      </c>
      <c r="J77" s="33">
        <v>0</v>
      </c>
      <c r="K77" s="33">
        <v>0</v>
      </c>
      <c r="L77" s="33">
        <v>0</v>
      </c>
      <c r="M77" s="33">
        <v>0</v>
      </c>
      <c r="N77" s="33">
        <v>0</v>
      </c>
      <c r="O77" s="33">
        <v>0</v>
      </c>
      <c r="P77" s="33">
        <v>0</v>
      </c>
      <c r="Q77" s="33">
        <v>0</v>
      </c>
      <c r="R77" s="33">
        <v>0</v>
      </c>
    </row>
    <row r="78" spans="1:18" ht="14.25" customHeight="1" x14ac:dyDescent="0.25">
      <c r="A78" s="53">
        <v>71</v>
      </c>
      <c r="B78" s="82"/>
      <c r="C78" s="82"/>
      <c r="D78" s="82"/>
      <c r="E78" s="33" t="s">
        <v>16</v>
      </c>
      <c r="F78" s="33">
        <f t="shared" si="184"/>
        <v>177</v>
      </c>
      <c r="G78" s="33">
        <v>59</v>
      </c>
      <c r="H78" s="33">
        <v>59</v>
      </c>
      <c r="I78" s="33">
        <v>59</v>
      </c>
      <c r="J78" s="62">
        <v>0</v>
      </c>
      <c r="K78" s="62">
        <v>0</v>
      </c>
      <c r="L78" s="62">
        <v>0</v>
      </c>
      <c r="M78" s="62">
        <v>0</v>
      </c>
      <c r="N78" s="62">
        <v>0</v>
      </c>
      <c r="O78" s="62">
        <v>0</v>
      </c>
      <c r="P78" s="62">
        <v>0</v>
      </c>
      <c r="Q78" s="62">
        <v>0</v>
      </c>
      <c r="R78" s="62">
        <v>0</v>
      </c>
    </row>
    <row r="79" spans="1:18" ht="14.25" customHeight="1" x14ac:dyDescent="0.25">
      <c r="A79" s="53">
        <v>72</v>
      </c>
      <c r="B79" s="82"/>
      <c r="C79" s="82"/>
      <c r="D79" s="82"/>
      <c r="E79" s="33" t="s">
        <v>17</v>
      </c>
      <c r="F79" s="33">
        <f t="shared" si="184"/>
        <v>0</v>
      </c>
      <c r="G79" s="33">
        <v>0</v>
      </c>
      <c r="H79" s="62">
        <v>0</v>
      </c>
      <c r="I79" s="62">
        <v>0</v>
      </c>
      <c r="J79" s="62">
        <v>0</v>
      </c>
      <c r="K79" s="62">
        <v>0</v>
      </c>
      <c r="L79" s="62">
        <v>0</v>
      </c>
      <c r="M79" s="62">
        <v>0</v>
      </c>
      <c r="N79" s="62">
        <v>0</v>
      </c>
      <c r="O79" s="62">
        <v>0</v>
      </c>
      <c r="P79" s="62">
        <v>0</v>
      </c>
      <c r="Q79" s="62">
        <v>0</v>
      </c>
      <c r="R79" s="62">
        <v>0</v>
      </c>
    </row>
    <row r="80" spans="1:18" ht="39" customHeight="1" x14ac:dyDescent="0.25">
      <c r="A80" s="53">
        <v>73</v>
      </c>
      <c r="B80" s="82"/>
      <c r="C80" s="82"/>
      <c r="D80" s="82"/>
      <c r="E80" s="33" t="s">
        <v>18</v>
      </c>
      <c r="F80" s="33">
        <f t="shared" si="184"/>
        <v>0</v>
      </c>
      <c r="G80" s="33">
        <v>0</v>
      </c>
      <c r="H80" s="33">
        <v>0</v>
      </c>
      <c r="I80" s="33">
        <v>0</v>
      </c>
      <c r="J80" s="33">
        <v>0</v>
      </c>
      <c r="K80" s="33">
        <v>0</v>
      </c>
      <c r="L80" s="33">
        <v>0</v>
      </c>
      <c r="M80" s="33">
        <v>0</v>
      </c>
      <c r="N80" s="33">
        <v>0</v>
      </c>
      <c r="O80" s="33">
        <v>0</v>
      </c>
      <c r="P80" s="33">
        <v>0</v>
      </c>
      <c r="Q80" s="33">
        <v>0</v>
      </c>
      <c r="R80" s="33">
        <v>0</v>
      </c>
    </row>
    <row r="81" spans="1:18" x14ac:dyDescent="0.25">
      <c r="A81" s="53">
        <v>74</v>
      </c>
      <c r="B81" s="83"/>
      <c r="C81" s="83"/>
      <c r="D81" s="83"/>
      <c r="E81" s="65" t="s">
        <v>14</v>
      </c>
      <c r="F81" s="65">
        <f t="shared" ref="F81" si="185">SUM(F77:F80)</f>
        <v>177</v>
      </c>
      <c r="G81" s="65">
        <f t="shared" ref="G81" si="186">SUM(G77:G80)</f>
        <v>59</v>
      </c>
      <c r="H81" s="65">
        <f t="shared" ref="H81" si="187">SUM(H77:H80)</f>
        <v>59</v>
      </c>
      <c r="I81" s="65">
        <f t="shared" ref="I81" si="188">SUM(I77:I80)</f>
        <v>59</v>
      </c>
      <c r="J81" s="65">
        <f t="shared" ref="J81" si="189">SUM(J77:J80)</f>
        <v>0</v>
      </c>
      <c r="K81" s="65">
        <f t="shared" ref="K81" si="190">SUM(K77:K80)</f>
        <v>0</v>
      </c>
      <c r="L81" s="65">
        <f t="shared" ref="L81" si="191">SUM(L77:L80)</f>
        <v>0</v>
      </c>
      <c r="M81" s="65">
        <f t="shared" ref="M81" si="192">SUM(M77:M80)</f>
        <v>0</v>
      </c>
      <c r="N81" s="65">
        <f t="shared" ref="N81" si="193">SUM(N77:N80)</f>
        <v>0</v>
      </c>
      <c r="O81" s="65">
        <f t="shared" ref="O81" si="194">SUM(O77:O80)</f>
        <v>0</v>
      </c>
      <c r="P81" s="65">
        <f t="shared" ref="P81" si="195">SUM(P77:P80)</f>
        <v>0</v>
      </c>
      <c r="Q81" s="65">
        <f t="shared" ref="Q81" si="196">SUM(Q77:Q80)</f>
        <v>0</v>
      </c>
      <c r="R81" s="65">
        <f t="shared" ref="R81" si="197">SUM(R77:R80)</f>
        <v>0</v>
      </c>
    </row>
    <row r="82" spans="1:18" ht="15.75" customHeight="1" x14ac:dyDescent="0.25">
      <c r="A82" s="53">
        <v>75</v>
      </c>
      <c r="B82" s="81" t="s">
        <v>247</v>
      </c>
      <c r="C82" s="81" t="s">
        <v>277</v>
      </c>
      <c r="D82" s="81" t="s">
        <v>33</v>
      </c>
      <c r="E82" s="33" t="s">
        <v>15</v>
      </c>
      <c r="F82" s="33">
        <f t="shared" ref="F82:F85" si="198">SUM(G82:R82)</f>
        <v>0</v>
      </c>
      <c r="G82" s="33">
        <v>0</v>
      </c>
      <c r="H82" s="33">
        <v>0</v>
      </c>
      <c r="I82" s="33">
        <v>0</v>
      </c>
      <c r="J82" s="33">
        <v>0</v>
      </c>
      <c r="K82" s="33">
        <v>0</v>
      </c>
      <c r="L82" s="33">
        <v>0</v>
      </c>
      <c r="M82" s="33">
        <v>0</v>
      </c>
      <c r="N82" s="33">
        <v>0</v>
      </c>
      <c r="O82" s="33">
        <v>0</v>
      </c>
      <c r="P82" s="33">
        <v>0</v>
      </c>
      <c r="Q82" s="33">
        <v>0</v>
      </c>
      <c r="R82" s="33">
        <v>0</v>
      </c>
    </row>
    <row r="83" spans="1:18" ht="15.75" customHeight="1" x14ac:dyDescent="0.25">
      <c r="A83" s="53">
        <v>76</v>
      </c>
      <c r="B83" s="82"/>
      <c r="C83" s="82"/>
      <c r="D83" s="82"/>
      <c r="E83" s="33" t="s">
        <v>16</v>
      </c>
      <c r="F83" s="33">
        <f t="shared" si="198"/>
        <v>0</v>
      </c>
      <c r="G83" s="33">
        <v>0</v>
      </c>
      <c r="H83" s="33">
        <v>0</v>
      </c>
      <c r="I83" s="33">
        <v>0</v>
      </c>
      <c r="J83" s="33">
        <v>0</v>
      </c>
      <c r="K83" s="33">
        <v>0</v>
      </c>
      <c r="L83" s="33">
        <v>0</v>
      </c>
      <c r="M83" s="33">
        <v>0</v>
      </c>
      <c r="N83" s="33">
        <v>0</v>
      </c>
      <c r="O83" s="33">
        <v>0</v>
      </c>
      <c r="P83" s="33">
        <v>0</v>
      </c>
      <c r="Q83" s="33">
        <v>0</v>
      </c>
      <c r="R83" s="33">
        <v>0</v>
      </c>
    </row>
    <row r="84" spans="1:18" ht="15.75" customHeight="1" x14ac:dyDescent="0.25">
      <c r="A84" s="53">
        <v>77</v>
      </c>
      <c r="B84" s="82"/>
      <c r="C84" s="82"/>
      <c r="D84" s="82"/>
      <c r="E84" s="33" t="s">
        <v>17</v>
      </c>
      <c r="F84" s="33">
        <f t="shared" si="198"/>
        <v>270</v>
      </c>
      <c r="G84" s="33">
        <v>0</v>
      </c>
      <c r="H84" s="33">
        <v>0</v>
      </c>
      <c r="I84" s="33">
        <v>0</v>
      </c>
      <c r="J84" s="52">
        <v>30</v>
      </c>
      <c r="K84" s="52">
        <v>30</v>
      </c>
      <c r="L84" s="52">
        <v>30</v>
      </c>
      <c r="M84" s="52">
        <v>30</v>
      </c>
      <c r="N84" s="52">
        <v>30</v>
      </c>
      <c r="O84" s="52">
        <v>30</v>
      </c>
      <c r="P84" s="52">
        <v>30</v>
      </c>
      <c r="Q84" s="52">
        <v>30</v>
      </c>
      <c r="R84" s="52">
        <v>30</v>
      </c>
    </row>
    <row r="85" spans="1:18" ht="33.75" customHeight="1" x14ac:dyDescent="0.25">
      <c r="A85" s="53">
        <v>78</v>
      </c>
      <c r="B85" s="82"/>
      <c r="C85" s="82"/>
      <c r="D85" s="82"/>
      <c r="E85" s="33" t="s">
        <v>18</v>
      </c>
      <c r="F85" s="33">
        <f t="shared" si="198"/>
        <v>0</v>
      </c>
      <c r="G85" s="33">
        <v>0</v>
      </c>
      <c r="H85" s="33">
        <v>0</v>
      </c>
      <c r="I85" s="33">
        <v>0</v>
      </c>
      <c r="J85" s="33">
        <v>0</v>
      </c>
      <c r="K85" s="33">
        <v>0</v>
      </c>
      <c r="L85" s="33">
        <v>0</v>
      </c>
      <c r="M85" s="33">
        <v>0</v>
      </c>
      <c r="N85" s="33">
        <v>0</v>
      </c>
      <c r="O85" s="33">
        <v>0</v>
      </c>
      <c r="P85" s="33">
        <v>0</v>
      </c>
      <c r="Q85" s="33">
        <v>0</v>
      </c>
      <c r="R85" s="33">
        <v>0</v>
      </c>
    </row>
    <row r="86" spans="1:18" x14ac:dyDescent="0.25">
      <c r="A86" s="53">
        <v>79</v>
      </c>
      <c r="B86" s="83"/>
      <c r="C86" s="83"/>
      <c r="D86" s="83"/>
      <c r="E86" s="65" t="s">
        <v>14</v>
      </c>
      <c r="F86" s="65">
        <f t="shared" ref="F86" si="199">SUM(F82:F85)</f>
        <v>270</v>
      </c>
      <c r="G86" s="65">
        <f t="shared" ref="G86" si="200">SUM(G82:G85)</f>
        <v>0</v>
      </c>
      <c r="H86" s="65">
        <f t="shared" ref="H86" si="201">SUM(H82:H85)</f>
        <v>0</v>
      </c>
      <c r="I86" s="65">
        <f t="shared" ref="I86" si="202">SUM(I82:I85)</f>
        <v>0</v>
      </c>
      <c r="J86" s="65">
        <f t="shared" ref="J86" si="203">SUM(J82:J85)</f>
        <v>30</v>
      </c>
      <c r="K86" s="65">
        <f t="shared" ref="K86" si="204">SUM(K82:K85)</f>
        <v>30</v>
      </c>
      <c r="L86" s="65">
        <f t="shared" ref="L86" si="205">SUM(L82:L85)</f>
        <v>30</v>
      </c>
      <c r="M86" s="65">
        <f t="shared" ref="M86" si="206">SUM(M82:M85)</f>
        <v>30</v>
      </c>
      <c r="N86" s="65">
        <f t="shared" ref="N86" si="207">SUM(N82:N85)</f>
        <v>30</v>
      </c>
      <c r="O86" s="65">
        <f t="shared" ref="O86" si="208">SUM(O82:O85)</f>
        <v>30</v>
      </c>
      <c r="P86" s="65">
        <f t="shared" ref="P86" si="209">SUM(P82:P85)</f>
        <v>30</v>
      </c>
      <c r="Q86" s="65">
        <f t="shared" ref="Q86" si="210">SUM(Q82:Q85)</f>
        <v>30</v>
      </c>
      <c r="R86" s="65">
        <f t="shared" ref="R86" si="211">SUM(R82:R85)</f>
        <v>30</v>
      </c>
    </row>
    <row r="87" spans="1:18" ht="16.5" customHeight="1" x14ac:dyDescent="0.25">
      <c r="A87" s="53">
        <v>80</v>
      </c>
      <c r="B87" s="81" t="s">
        <v>248</v>
      </c>
      <c r="C87" s="81" t="s">
        <v>278</v>
      </c>
      <c r="D87" s="81" t="s">
        <v>34</v>
      </c>
      <c r="E87" s="33" t="s">
        <v>15</v>
      </c>
      <c r="F87" s="33">
        <f t="shared" ref="F87:F90" si="212">SUM(G87:R87)</f>
        <v>0</v>
      </c>
      <c r="G87" s="33">
        <v>0</v>
      </c>
      <c r="H87" s="33">
        <v>0</v>
      </c>
      <c r="I87" s="33">
        <v>0</v>
      </c>
      <c r="J87" s="33">
        <v>0</v>
      </c>
      <c r="K87" s="33">
        <v>0</v>
      </c>
      <c r="L87" s="33">
        <v>0</v>
      </c>
      <c r="M87" s="33">
        <v>0</v>
      </c>
      <c r="N87" s="33">
        <v>0</v>
      </c>
      <c r="O87" s="33">
        <v>0</v>
      </c>
      <c r="P87" s="33">
        <v>0</v>
      </c>
      <c r="Q87" s="33">
        <v>0</v>
      </c>
      <c r="R87" s="33">
        <v>0</v>
      </c>
    </row>
    <row r="88" spans="1:18" ht="16.5" customHeight="1" x14ac:dyDescent="0.25">
      <c r="A88" s="53">
        <v>81</v>
      </c>
      <c r="B88" s="82"/>
      <c r="C88" s="82"/>
      <c r="D88" s="82"/>
      <c r="E88" s="33" t="s">
        <v>16</v>
      </c>
      <c r="F88" s="33">
        <f t="shared" si="212"/>
        <v>0</v>
      </c>
      <c r="G88" s="33">
        <v>0</v>
      </c>
      <c r="H88" s="33">
        <v>0</v>
      </c>
      <c r="I88" s="33">
        <v>0</v>
      </c>
      <c r="J88" s="33">
        <v>0</v>
      </c>
      <c r="K88" s="33">
        <v>0</v>
      </c>
      <c r="L88" s="33">
        <v>0</v>
      </c>
      <c r="M88" s="33">
        <v>0</v>
      </c>
      <c r="N88" s="33">
        <v>0</v>
      </c>
      <c r="O88" s="33">
        <v>0</v>
      </c>
      <c r="P88" s="33">
        <v>0</v>
      </c>
      <c r="Q88" s="33">
        <v>0</v>
      </c>
      <c r="R88" s="33">
        <v>0</v>
      </c>
    </row>
    <row r="89" spans="1:18" ht="16.5" customHeight="1" x14ac:dyDescent="0.25">
      <c r="A89" s="53">
        <v>82</v>
      </c>
      <c r="B89" s="82"/>
      <c r="C89" s="82"/>
      <c r="D89" s="82"/>
      <c r="E89" s="33" t="s">
        <v>17</v>
      </c>
      <c r="F89" s="33">
        <f t="shared" si="212"/>
        <v>450</v>
      </c>
      <c r="G89" s="33">
        <v>0</v>
      </c>
      <c r="H89" s="33">
        <v>0</v>
      </c>
      <c r="I89" s="33">
        <v>0</v>
      </c>
      <c r="J89" s="52">
        <v>50</v>
      </c>
      <c r="K89" s="52">
        <v>50</v>
      </c>
      <c r="L89" s="52">
        <v>50</v>
      </c>
      <c r="M89" s="52">
        <v>50</v>
      </c>
      <c r="N89" s="52">
        <v>50</v>
      </c>
      <c r="O89" s="52">
        <v>50</v>
      </c>
      <c r="P89" s="52">
        <v>50</v>
      </c>
      <c r="Q89" s="52">
        <v>50</v>
      </c>
      <c r="R89" s="52">
        <v>50</v>
      </c>
    </row>
    <row r="90" spans="1:18" ht="34.5" customHeight="1" x14ac:dyDescent="0.25">
      <c r="A90" s="53">
        <v>83</v>
      </c>
      <c r="B90" s="82"/>
      <c r="C90" s="82"/>
      <c r="D90" s="82"/>
      <c r="E90" s="33" t="s">
        <v>18</v>
      </c>
      <c r="F90" s="33">
        <f t="shared" si="212"/>
        <v>0</v>
      </c>
      <c r="G90" s="33">
        <v>0</v>
      </c>
      <c r="H90" s="33">
        <v>0</v>
      </c>
      <c r="I90" s="33">
        <v>0</v>
      </c>
      <c r="J90" s="33">
        <v>0</v>
      </c>
      <c r="K90" s="33">
        <v>0</v>
      </c>
      <c r="L90" s="33">
        <v>0</v>
      </c>
      <c r="M90" s="33">
        <v>0</v>
      </c>
      <c r="N90" s="33">
        <v>0</v>
      </c>
      <c r="O90" s="33">
        <v>0</v>
      </c>
      <c r="P90" s="33">
        <v>0</v>
      </c>
      <c r="Q90" s="33">
        <v>0</v>
      </c>
      <c r="R90" s="33">
        <v>0</v>
      </c>
    </row>
    <row r="91" spans="1:18" x14ac:dyDescent="0.25">
      <c r="A91" s="53">
        <v>84</v>
      </c>
      <c r="B91" s="83"/>
      <c r="C91" s="83"/>
      <c r="D91" s="83"/>
      <c r="E91" s="65" t="s">
        <v>14</v>
      </c>
      <c r="F91" s="65">
        <f t="shared" ref="F91" si="213">SUM(F87:F90)</f>
        <v>450</v>
      </c>
      <c r="G91" s="65">
        <f t="shared" ref="G91" si="214">SUM(G87:G90)</f>
        <v>0</v>
      </c>
      <c r="H91" s="65">
        <f t="shared" ref="H91" si="215">SUM(H87:H90)</f>
        <v>0</v>
      </c>
      <c r="I91" s="65">
        <f t="shared" ref="I91" si="216">SUM(I87:I90)</f>
        <v>0</v>
      </c>
      <c r="J91" s="65">
        <f t="shared" ref="J91" si="217">SUM(J87:J90)</f>
        <v>50</v>
      </c>
      <c r="K91" s="65">
        <f t="shared" ref="K91" si="218">SUM(K87:K90)</f>
        <v>50</v>
      </c>
      <c r="L91" s="65">
        <f t="shared" ref="L91" si="219">SUM(L87:L90)</f>
        <v>50</v>
      </c>
      <c r="M91" s="65">
        <f t="shared" ref="M91" si="220">SUM(M87:M90)</f>
        <v>50</v>
      </c>
      <c r="N91" s="65">
        <f t="shared" ref="N91" si="221">SUM(N87:N90)</f>
        <v>50</v>
      </c>
      <c r="O91" s="65">
        <f t="shared" ref="O91" si="222">SUM(O87:O90)</f>
        <v>50</v>
      </c>
      <c r="P91" s="65">
        <f t="shared" ref="P91" si="223">SUM(P87:P90)</f>
        <v>50</v>
      </c>
      <c r="Q91" s="65">
        <f t="shared" ref="Q91" si="224">SUM(Q87:Q90)</f>
        <v>50</v>
      </c>
      <c r="R91" s="65">
        <f t="shared" ref="R91" si="225">SUM(R87:R90)</f>
        <v>50</v>
      </c>
    </row>
    <row r="92" spans="1:18" ht="18" customHeight="1" x14ac:dyDescent="0.25">
      <c r="A92" s="53">
        <v>85</v>
      </c>
      <c r="B92" s="81" t="s">
        <v>249</v>
      </c>
      <c r="C92" s="81" t="s">
        <v>279</v>
      </c>
      <c r="D92" s="81" t="s">
        <v>33</v>
      </c>
      <c r="E92" s="33" t="s">
        <v>15</v>
      </c>
      <c r="F92" s="33">
        <f t="shared" ref="F92:F95" si="226">SUM(G92:R92)</f>
        <v>0</v>
      </c>
      <c r="G92" s="33">
        <v>0</v>
      </c>
      <c r="H92" s="33">
        <v>0</v>
      </c>
      <c r="I92" s="33">
        <v>0</v>
      </c>
      <c r="J92" s="33">
        <v>0</v>
      </c>
      <c r="K92" s="33">
        <v>0</v>
      </c>
      <c r="L92" s="33">
        <v>0</v>
      </c>
      <c r="M92" s="33">
        <v>0</v>
      </c>
      <c r="N92" s="33">
        <v>0</v>
      </c>
      <c r="O92" s="33">
        <v>0</v>
      </c>
      <c r="P92" s="33">
        <v>0</v>
      </c>
      <c r="Q92" s="33">
        <v>0</v>
      </c>
      <c r="R92" s="33">
        <v>0</v>
      </c>
    </row>
    <row r="93" spans="1:18" ht="18" customHeight="1" x14ac:dyDescent="0.25">
      <c r="A93" s="53">
        <v>86</v>
      </c>
      <c r="B93" s="82"/>
      <c r="C93" s="82"/>
      <c r="D93" s="82"/>
      <c r="E93" s="33" t="s">
        <v>16</v>
      </c>
      <c r="F93" s="33">
        <f t="shared" si="226"/>
        <v>0</v>
      </c>
      <c r="G93" s="33">
        <v>0</v>
      </c>
      <c r="H93" s="33">
        <v>0</v>
      </c>
      <c r="I93" s="33">
        <v>0</v>
      </c>
      <c r="J93" s="33">
        <v>0</v>
      </c>
      <c r="K93" s="33">
        <v>0</v>
      </c>
      <c r="L93" s="33">
        <v>0</v>
      </c>
      <c r="M93" s="33">
        <v>0</v>
      </c>
      <c r="N93" s="33">
        <v>0</v>
      </c>
      <c r="O93" s="33">
        <v>0</v>
      </c>
      <c r="P93" s="33">
        <v>0</v>
      </c>
      <c r="Q93" s="33">
        <v>0</v>
      </c>
      <c r="R93" s="33">
        <v>0</v>
      </c>
    </row>
    <row r="94" spans="1:18" ht="18" customHeight="1" x14ac:dyDescent="0.25">
      <c r="A94" s="53">
        <v>87</v>
      </c>
      <c r="B94" s="82"/>
      <c r="C94" s="82"/>
      <c r="D94" s="82"/>
      <c r="E94" s="33" t="s">
        <v>17</v>
      </c>
      <c r="F94" s="33">
        <f t="shared" si="226"/>
        <v>900000</v>
      </c>
      <c r="G94" s="33">
        <v>75000</v>
      </c>
      <c r="H94" s="33">
        <v>75000</v>
      </c>
      <c r="I94" s="33">
        <v>75000</v>
      </c>
      <c r="J94" s="33">
        <v>75000</v>
      </c>
      <c r="K94" s="33">
        <v>75000</v>
      </c>
      <c r="L94" s="33">
        <v>75000</v>
      </c>
      <c r="M94" s="33">
        <v>75000</v>
      </c>
      <c r="N94" s="33">
        <v>75000</v>
      </c>
      <c r="O94" s="33">
        <v>75000</v>
      </c>
      <c r="P94" s="33">
        <v>75000</v>
      </c>
      <c r="Q94" s="33">
        <v>75000</v>
      </c>
      <c r="R94" s="33">
        <v>75000</v>
      </c>
    </row>
    <row r="95" spans="1:18" ht="33.75" customHeight="1" x14ac:dyDescent="0.25">
      <c r="A95" s="53">
        <v>88</v>
      </c>
      <c r="B95" s="82"/>
      <c r="C95" s="82"/>
      <c r="D95" s="82"/>
      <c r="E95" s="33" t="s">
        <v>18</v>
      </c>
      <c r="F95" s="33">
        <f t="shared" si="226"/>
        <v>0</v>
      </c>
      <c r="G95" s="33">
        <v>0</v>
      </c>
      <c r="H95" s="33">
        <v>0</v>
      </c>
      <c r="I95" s="33">
        <v>0</v>
      </c>
      <c r="J95" s="33">
        <v>0</v>
      </c>
      <c r="K95" s="33">
        <v>0</v>
      </c>
      <c r="L95" s="33">
        <v>0</v>
      </c>
      <c r="M95" s="33">
        <v>0</v>
      </c>
      <c r="N95" s="33">
        <v>0</v>
      </c>
      <c r="O95" s="33">
        <v>0</v>
      </c>
      <c r="P95" s="33">
        <v>0</v>
      </c>
      <c r="Q95" s="33">
        <v>0</v>
      </c>
      <c r="R95" s="33">
        <v>0</v>
      </c>
    </row>
    <row r="96" spans="1:18" x14ac:dyDescent="0.25">
      <c r="A96" s="53">
        <v>89</v>
      </c>
      <c r="B96" s="82"/>
      <c r="C96" s="82"/>
      <c r="D96" s="83"/>
      <c r="E96" s="65" t="s">
        <v>14</v>
      </c>
      <c r="F96" s="65">
        <f t="shared" ref="F96" si="227">SUM(F92:F95)</f>
        <v>900000</v>
      </c>
      <c r="G96" s="65">
        <f t="shared" ref="G96" si="228">SUM(G92:G95)</f>
        <v>75000</v>
      </c>
      <c r="H96" s="65">
        <f t="shared" ref="H96" si="229">SUM(H92:H95)</f>
        <v>75000</v>
      </c>
      <c r="I96" s="65">
        <f t="shared" ref="I96" si="230">SUM(I92:I95)</f>
        <v>75000</v>
      </c>
      <c r="J96" s="65">
        <f t="shared" ref="J96" si="231">SUM(J92:J95)</f>
        <v>75000</v>
      </c>
      <c r="K96" s="65">
        <f t="shared" ref="K96" si="232">SUM(K92:K95)</f>
        <v>75000</v>
      </c>
      <c r="L96" s="65">
        <f t="shared" ref="L96" si="233">SUM(L92:L95)</f>
        <v>75000</v>
      </c>
      <c r="M96" s="65">
        <f t="shared" ref="M96" si="234">SUM(M92:M95)</f>
        <v>75000</v>
      </c>
      <c r="N96" s="65">
        <f t="shared" ref="N96" si="235">SUM(N92:N95)</f>
        <v>75000</v>
      </c>
      <c r="O96" s="65">
        <f t="shared" ref="O96" si="236">SUM(O92:O95)</f>
        <v>75000</v>
      </c>
      <c r="P96" s="65">
        <f t="shared" ref="P96" si="237">SUM(P92:P95)</f>
        <v>75000</v>
      </c>
      <c r="Q96" s="65">
        <f t="shared" ref="Q96" si="238">SUM(Q92:Q95)</f>
        <v>75000</v>
      </c>
      <c r="R96" s="65">
        <f t="shared" ref="R96" si="239">SUM(R92:R95)</f>
        <v>75000</v>
      </c>
    </row>
    <row r="97" spans="1:18" ht="17.25" customHeight="1" x14ac:dyDescent="0.25">
      <c r="A97" s="53">
        <v>90</v>
      </c>
      <c r="B97" s="82"/>
      <c r="C97" s="82"/>
      <c r="D97" s="81" t="s">
        <v>34</v>
      </c>
      <c r="E97" s="33" t="s">
        <v>15</v>
      </c>
      <c r="F97" s="33">
        <f t="shared" ref="F97:F100" si="240">SUM(G97:R97)</f>
        <v>0</v>
      </c>
      <c r="G97" s="33">
        <v>0</v>
      </c>
      <c r="H97" s="33">
        <v>0</v>
      </c>
      <c r="I97" s="33">
        <v>0</v>
      </c>
      <c r="J97" s="33">
        <v>0</v>
      </c>
      <c r="K97" s="33">
        <v>0</v>
      </c>
      <c r="L97" s="33">
        <v>0</v>
      </c>
      <c r="M97" s="33">
        <v>0</v>
      </c>
      <c r="N97" s="33">
        <v>0</v>
      </c>
      <c r="O97" s="33">
        <v>0</v>
      </c>
      <c r="P97" s="33">
        <v>0</v>
      </c>
      <c r="Q97" s="33">
        <v>0</v>
      </c>
      <c r="R97" s="33">
        <v>0</v>
      </c>
    </row>
    <row r="98" spans="1:18" ht="17.25" customHeight="1" x14ac:dyDescent="0.25">
      <c r="A98" s="53">
        <v>91</v>
      </c>
      <c r="B98" s="82"/>
      <c r="C98" s="82"/>
      <c r="D98" s="82"/>
      <c r="E98" s="33" t="s">
        <v>16</v>
      </c>
      <c r="F98" s="33">
        <f t="shared" si="240"/>
        <v>0</v>
      </c>
      <c r="G98" s="33">
        <v>0</v>
      </c>
      <c r="H98" s="33">
        <v>0</v>
      </c>
      <c r="I98" s="33">
        <v>0</v>
      </c>
      <c r="J98" s="33">
        <v>0</v>
      </c>
      <c r="K98" s="33">
        <v>0</v>
      </c>
      <c r="L98" s="33">
        <v>0</v>
      </c>
      <c r="M98" s="33">
        <v>0</v>
      </c>
      <c r="N98" s="33">
        <v>0</v>
      </c>
      <c r="O98" s="33">
        <v>0</v>
      </c>
      <c r="P98" s="33">
        <v>0</v>
      </c>
      <c r="Q98" s="33">
        <v>0</v>
      </c>
      <c r="R98" s="33">
        <v>0</v>
      </c>
    </row>
    <row r="99" spans="1:18" ht="17.25" customHeight="1" x14ac:dyDescent="0.25">
      <c r="A99" s="53">
        <v>92</v>
      </c>
      <c r="B99" s="82"/>
      <c r="C99" s="82"/>
      <c r="D99" s="82"/>
      <c r="E99" s="33" t="s">
        <v>17</v>
      </c>
      <c r="F99" s="33">
        <f t="shared" si="240"/>
        <v>0</v>
      </c>
      <c r="G99" s="33">
        <v>0</v>
      </c>
      <c r="H99" s="33">
        <v>0</v>
      </c>
      <c r="I99" s="33">
        <v>0</v>
      </c>
      <c r="J99" s="33">
        <v>0</v>
      </c>
      <c r="K99" s="33">
        <v>0</v>
      </c>
      <c r="L99" s="33">
        <v>0</v>
      </c>
      <c r="M99" s="33">
        <v>0</v>
      </c>
      <c r="N99" s="33">
        <v>0</v>
      </c>
      <c r="O99" s="33">
        <v>0</v>
      </c>
      <c r="P99" s="33">
        <v>0</v>
      </c>
      <c r="Q99" s="33">
        <v>0</v>
      </c>
      <c r="R99" s="33">
        <v>0</v>
      </c>
    </row>
    <row r="100" spans="1:18" ht="33.75" customHeight="1" x14ac:dyDescent="0.25">
      <c r="A100" s="53">
        <v>93</v>
      </c>
      <c r="B100" s="82"/>
      <c r="C100" s="82"/>
      <c r="D100" s="82"/>
      <c r="E100" s="33" t="s">
        <v>18</v>
      </c>
      <c r="F100" s="33">
        <f t="shared" si="240"/>
        <v>0</v>
      </c>
      <c r="G100" s="33">
        <v>0</v>
      </c>
      <c r="H100" s="33">
        <v>0</v>
      </c>
      <c r="I100" s="33">
        <v>0</v>
      </c>
      <c r="J100" s="33">
        <v>0</v>
      </c>
      <c r="K100" s="33">
        <v>0</v>
      </c>
      <c r="L100" s="33">
        <v>0</v>
      </c>
      <c r="M100" s="33">
        <v>0</v>
      </c>
      <c r="N100" s="33">
        <v>0</v>
      </c>
      <c r="O100" s="33">
        <v>0</v>
      </c>
      <c r="P100" s="33">
        <v>0</v>
      </c>
      <c r="Q100" s="33">
        <v>0</v>
      </c>
      <c r="R100" s="33">
        <v>0</v>
      </c>
    </row>
    <row r="101" spans="1:18" x14ac:dyDescent="0.25">
      <c r="A101" s="53">
        <v>94</v>
      </c>
      <c r="B101" s="82"/>
      <c r="C101" s="82"/>
      <c r="D101" s="83"/>
      <c r="E101" s="65" t="s">
        <v>14</v>
      </c>
      <c r="F101" s="65">
        <f t="shared" ref="F101" si="241">SUM(F97:F100)</f>
        <v>0</v>
      </c>
      <c r="G101" s="65">
        <f t="shared" ref="G101" si="242">SUM(G97:G100)</f>
        <v>0</v>
      </c>
      <c r="H101" s="65">
        <f t="shared" ref="H101" si="243">SUM(H97:H100)</f>
        <v>0</v>
      </c>
      <c r="I101" s="65">
        <f t="shared" ref="I101" si="244">SUM(I97:I100)</f>
        <v>0</v>
      </c>
      <c r="J101" s="65">
        <f t="shared" ref="J101" si="245">SUM(J97:J100)</f>
        <v>0</v>
      </c>
      <c r="K101" s="65">
        <f t="shared" ref="K101" si="246">SUM(K97:K100)</f>
        <v>0</v>
      </c>
      <c r="L101" s="65">
        <f t="shared" ref="L101" si="247">SUM(L97:L100)</f>
        <v>0</v>
      </c>
      <c r="M101" s="65">
        <f t="shared" ref="M101" si="248">SUM(M97:M100)</f>
        <v>0</v>
      </c>
      <c r="N101" s="65">
        <f t="shared" ref="N101" si="249">SUM(N97:N100)</f>
        <v>0</v>
      </c>
      <c r="O101" s="65">
        <f t="shared" ref="O101" si="250">SUM(O97:O100)</f>
        <v>0</v>
      </c>
      <c r="P101" s="65">
        <f t="shared" ref="P101" si="251">SUM(P97:P100)</f>
        <v>0</v>
      </c>
      <c r="Q101" s="65">
        <f t="shared" ref="Q101" si="252">SUM(Q97:Q100)</f>
        <v>0</v>
      </c>
      <c r="R101" s="65">
        <f t="shared" ref="R101" si="253">SUM(R97:R100)</f>
        <v>0</v>
      </c>
    </row>
    <row r="102" spans="1:18" ht="15" customHeight="1" x14ac:dyDescent="0.25">
      <c r="A102" s="53">
        <v>95</v>
      </c>
      <c r="B102" s="82"/>
      <c r="C102" s="82"/>
      <c r="D102" s="81" t="s">
        <v>41</v>
      </c>
      <c r="E102" s="33" t="s">
        <v>15</v>
      </c>
      <c r="F102" s="33">
        <f t="shared" ref="F102:F105" si="254">SUM(G102:R102)</f>
        <v>0</v>
      </c>
      <c r="G102" s="33">
        <f>0</f>
        <v>0</v>
      </c>
      <c r="H102" s="33">
        <f>0</f>
        <v>0</v>
      </c>
      <c r="I102" s="33">
        <f>0</f>
        <v>0</v>
      </c>
      <c r="J102" s="33">
        <f>0</f>
        <v>0</v>
      </c>
      <c r="K102" s="33">
        <f>0</f>
        <v>0</v>
      </c>
      <c r="L102" s="33">
        <f>0</f>
        <v>0</v>
      </c>
      <c r="M102" s="33">
        <f>0</f>
        <v>0</v>
      </c>
      <c r="N102" s="33">
        <f>0</f>
        <v>0</v>
      </c>
      <c r="O102" s="33">
        <f>0</f>
        <v>0</v>
      </c>
      <c r="P102" s="33">
        <f>0</f>
        <v>0</v>
      </c>
      <c r="Q102" s="33">
        <f>0</f>
        <v>0</v>
      </c>
      <c r="R102" s="33">
        <f>0</f>
        <v>0</v>
      </c>
    </row>
    <row r="103" spans="1:18" ht="15" customHeight="1" x14ac:dyDescent="0.25">
      <c r="A103" s="53">
        <v>96</v>
      </c>
      <c r="B103" s="82"/>
      <c r="C103" s="82"/>
      <c r="D103" s="82"/>
      <c r="E103" s="33" t="s">
        <v>16</v>
      </c>
      <c r="F103" s="33">
        <f t="shared" si="254"/>
        <v>3963.6000000000004</v>
      </c>
      <c r="G103" s="33">
        <v>1321.2</v>
      </c>
      <c r="H103" s="62">
        <v>1321.2</v>
      </c>
      <c r="I103" s="62">
        <v>1321.2</v>
      </c>
      <c r="J103" s="33">
        <f>0</f>
        <v>0</v>
      </c>
      <c r="K103" s="33">
        <f>0</f>
        <v>0</v>
      </c>
      <c r="L103" s="33">
        <f>0</f>
        <v>0</v>
      </c>
      <c r="M103" s="33">
        <f>0</f>
        <v>0</v>
      </c>
      <c r="N103" s="33">
        <f>0</f>
        <v>0</v>
      </c>
      <c r="O103" s="33">
        <f>0</f>
        <v>0</v>
      </c>
      <c r="P103" s="33">
        <f>0</f>
        <v>0</v>
      </c>
      <c r="Q103" s="33">
        <f>0</f>
        <v>0</v>
      </c>
      <c r="R103" s="33">
        <f>0</f>
        <v>0</v>
      </c>
    </row>
    <row r="104" spans="1:18" x14ac:dyDescent="0.25">
      <c r="A104" s="53">
        <v>97</v>
      </c>
      <c r="B104" s="82"/>
      <c r="C104" s="82"/>
      <c r="D104" s="82"/>
      <c r="E104" s="33" t="s">
        <v>17</v>
      </c>
      <c r="F104" s="33">
        <f t="shared" si="254"/>
        <v>0</v>
      </c>
      <c r="G104" s="33">
        <f>0</f>
        <v>0</v>
      </c>
      <c r="H104" s="33">
        <f>0</f>
        <v>0</v>
      </c>
      <c r="I104" s="33">
        <f>0</f>
        <v>0</v>
      </c>
      <c r="J104" s="33">
        <f>0</f>
        <v>0</v>
      </c>
      <c r="K104" s="33">
        <f>0</f>
        <v>0</v>
      </c>
      <c r="L104" s="33">
        <f>0</f>
        <v>0</v>
      </c>
      <c r="M104" s="33">
        <f>0</f>
        <v>0</v>
      </c>
      <c r="N104" s="33">
        <f>0</f>
        <v>0</v>
      </c>
      <c r="O104" s="33">
        <f>0</f>
        <v>0</v>
      </c>
      <c r="P104" s="33">
        <f>0</f>
        <v>0</v>
      </c>
      <c r="Q104" s="33">
        <f>0</f>
        <v>0</v>
      </c>
      <c r="R104" s="33">
        <f>0</f>
        <v>0</v>
      </c>
    </row>
    <row r="105" spans="1:18" ht="36" customHeight="1" x14ac:dyDescent="0.25">
      <c r="A105" s="53">
        <v>98</v>
      </c>
      <c r="B105" s="82"/>
      <c r="C105" s="82"/>
      <c r="D105" s="82"/>
      <c r="E105" s="33" t="s">
        <v>18</v>
      </c>
      <c r="F105" s="33">
        <f t="shared" si="254"/>
        <v>0</v>
      </c>
      <c r="G105" s="33">
        <f>0</f>
        <v>0</v>
      </c>
      <c r="H105" s="33">
        <f>0</f>
        <v>0</v>
      </c>
      <c r="I105" s="33">
        <f>0</f>
        <v>0</v>
      </c>
      <c r="J105" s="33">
        <f>0</f>
        <v>0</v>
      </c>
      <c r="K105" s="33">
        <f>0</f>
        <v>0</v>
      </c>
      <c r="L105" s="33">
        <f>0</f>
        <v>0</v>
      </c>
      <c r="M105" s="33">
        <f>0</f>
        <v>0</v>
      </c>
      <c r="N105" s="33">
        <f>0</f>
        <v>0</v>
      </c>
      <c r="O105" s="33">
        <f>0</f>
        <v>0</v>
      </c>
      <c r="P105" s="33">
        <f>0</f>
        <v>0</v>
      </c>
      <c r="Q105" s="33">
        <f>0</f>
        <v>0</v>
      </c>
      <c r="R105" s="33">
        <f>0</f>
        <v>0</v>
      </c>
    </row>
    <row r="106" spans="1:18" x14ac:dyDescent="0.25">
      <c r="A106" s="53">
        <v>99</v>
      </c>
      <c r="B106" s="82"/>
      <c r="C106" s="82"/>
      <c r="D106" s="83"/>
      <c r="E106" s="65" t="s">
        <v>14</v>
      </c>
      <c r="F106" s="65">
        <f t="shared" ref="F106" si="255">SUM(F102:F105)</f>
        <v>3963.6000000000004</v>
      </c>
      <c r="G106" s="65">
        <f t="shared" ref="G106" si="256">SUM(G102:G105)</f>
        <v>1321.2</v>
      </c>
      <c r="H106" s="65">
        <f t="shared" ref="H106" si="257">SUM(H102:H105)</f>
        <v>1321.2</v>
      </c>
      <c r="I106" s="65">
        <f t="shared" ref="I106" si="258">SUM(I102:I105)</f>
        <v>1321.2</v>
      </c>
      <c r="J106" s="65">
        <f t="shared" ref="J106" si="259">SUM(J102:J105)</f>
        <v>0</v>
      </c>
      <c r="K106" s="65">
        <f t="shared" ref="K106" si="260">SUM(K102:K105)</f>
        <v>0</v>
      </c>
      <c r="L106" s="65">
        <f t="shared" ref="L106" si="261">SUM(L102:L105)</f>
        <v>0</v>
      </c>
      <c r="M106" s="65">
        <f t="shared" ref="M106" si="262">SUM(M102:M105)</f>
        <v>0</v>
      </c>
      <c r="N106" s="65">
        <f t="shared" ref="N106" si="263">SUM(N102:N105)</f>
        <v>0</v>
      </c>
      <c r="O106" s="65">
        <f t="shared" ref="O106" si="264">SUM(O102:O105)</f>
        <v>0</v>
      </c>
      <c r="P106" s="65">
        <f t="shared" ref="P106" si="265">SUM(P102:P105)</f>
        <v>0</v>
      </c>
      <c r="Q106" s="65">
        <f t="shared" ref="Q106" si="266">SUM(Q102:Q105)</f>
        <v>0</v>
      </c>
      <c r="R106" s="65">
        <f t="shared" ref="R106" si="267">SUM(R102:R105)</f>
        <v>0</v>
      </c>
    </row>
    <row r="107" spans="1:18" ht="18" customHeight="1" x14ac:dyDescent="0.25">
      <c r="A107" s="53">
        <v>100</v>
      </c>
      <c r="B107" s="82"/>
      <c r="C107" s="82"/>
      <c r="D107" s="81" t="s">
        <v>40</v>
      </c>
      <c r="E107" s="33" t="s">
        <v>15</v>
      </c>
      <c r="F107" s="33">
        <f t="shared" ref="F107:F110" si="268">SUM(G107:R107)</f>
        <v>0</v>
      </c>
      <c r="G107" s="33">
        <f>0</f>
        <v>0</v>
      </c>
      <c r="H107" s="33">
        <f>0</f>
        <v>0</v>
      </c>
      <c r="I107" s="33">
        <f>0</f>
        <v>0</v>
      </c>
      <c r="J107" s="33">
        <f>0</f>
        <v>0</v>
      </c>
      <c r="K107" s="33">
        <f>0</f>
        <v>0</v>
      </c>
      <c r="L107" s="33">
        <f>0</f>
        <v>0</v>
      </c>
      <c r="M107" s="33">
        <f>0</f>
        <v>0</v>
      </c>
      <c r="N107" s="33">
        <f>0</f>
        <v>0</v>
      </c>
      <c r="O107" s="33">
        <f>0</f>
        <v>0</v>
      </c>
      <c r="P107" s="33">
        <f>0</f>
        <v>0</v>
      </c>
      <c r="Q107" s="33">
        <f>0</f>
        <v>0</v>
      </c>
      <c r="R107" s="33">
        <f>0</f>
        <v>0</v>
      </c>
    </row>
    <row r="108" spans="1:18" ht="18" customHeight="1" x14ac:dyDescent="0.25">
      <c r="A108" s="53">
        <v>101</v>
      </c>
      <c r="B108" s="82"/>
      <c r="C108" s="82"/>
      <c r="D108" s="82"/>
      <c r="E108" s="33" t="s">
        <v>16</v>
      </c>
      <c r="F108" s="33">
        <f t="shared" si="268"/>
        <v>102</v>
      </c>
      <c r="G108" s="33">
        <v>34</v>
      </c>
      <c r="H108" s="33">
        <v>34</v>
      </c>
      <c r="I108" s="33">
        <v>34</v>
      </c>
      <c r="J108" s="33">
        <f>0</f>
        <v>0</v>
      </c>
      <c r="K108" s="33">
        <f>0</f>
        <v>0</v>
      </c>
      <c r="L108" s="33">
        <f>0</f>
        <v>0</v>
      </c>
      <c r="M108" s="33">
        <f>0</f>
        <v>0</v>
      </c>
      <c r="N108" s="33">
        <f>0</f>
        <v>0</v>
      </c>
      <c r="O108" s="33">
        <f>0</f>
        <v>0</v>
      </c>
      <c r="P108" s="33">
        <f>0</f>
        <v>0</v>
      </c>
      <c r="Q108" s="33">
        <f>0</f>
        <v>0</v>
      </c>
      <c r="R108" s="33">
        <f>0</f>
        <v>0</v>
      </c>
    </row>
    <row r="109" spans="1:18" x14ac:dyDescent="0.25">
      <c r="A109" s="53">
        <v>102</v>
      </c>
      <c r="B109" s="82"/>
      <c r="C109" s="82"/>
      <c r="D109" s="82"/>
      <c r="E109" s="33" t="s">
        <v>17</v>
      </c>
      <c r="F109" s="33">
        <f t="shared" si="268"/>
        <v>0</v>
      </c>
      <c r="G109" s="33">
        <f>0</f>
        <v>0</v>
      </c>
      <c r="H109" s="33">
        <f>0</f>
        <v>0</v>
      </c>
      <c r="I109" s="33">
        <f>0</f>
        <v>0</v>
      </c>
      <c r="J109" s="33">
        <f>0</f>
        <v>0</v>
      </c>
      <c r="K109" s="33">
        <f>0</f>
        <v>0</v>
      </c>
      <c r="L109" s="33">
        <f>0</f>
        <v>0</v>
      </c>
      <c r="M109" s="33">
        <f>0</f>
        <v>0</v>
      </c>
      <c r="N109" s="33">
        <f>0</f>
        <v>0</v>
      </c>
      <c r="O109" s="33">
        <f>0</f>
        <v>0</v>
      </c>
      <c r="P109" s="33">
        <f>0</f>
        <v>0</v>
      </c>
      <c r="Q109" s="33">
        <f>0</f>
        <v>0</v>
      </c>
      <c r="R109" s="33">
        <f>0</f>
        <v>0</v>
      </c>
    </row>
    <row r="110" spans="1:18" ht="37.5" customHeight="1" x14ac:dyDescent="0.25">
      <c r="A110" s="53">
        <v>103</v>
      </c>
      <c r="B110" s="82"/>
      <c r="C110" s="82"/>
      <c r="D110" s="82"/>
      <c r="E110" s="33" t="s">
        <v>18</v>
      </c>
      <c r="F110" s="33">
        <f t="shared" si="268"/>
        <v>0</v>
      </c>
      <c r="G110" s="33">
        <f>0</f>
        <v>0</v>
      </c>
      <c r="H110" s="33">
        <f>0</f>
        <v>0</v>
      </c>
      <c r="I110" s="33">
        <f>0</f>
        <v>0</v>
      </c>
      <c r="J110" s="33">
        <f>0</f>
        <v>0</v>
      </c>
      <c r="K110" s="33">
        <f>0</f>
        <v>0</v>
      </c>
      <c r="L110" s="33">
        <f>0</f>
        <v>0</v>
      </c>
      <c r="M110" s="33">
        <f>0</f>
        <v>0</v>
      </c>
      <c r="N110" s="33">
        <f>0</f>
        <v>0</v>
      </c>
      <c r="O110" s="33">
        <f>0</f>
        <v>0</v>
      </c>
      <c r="P110" s="33">
        <f>0</f>
        <v>0</v>
      </c>
      <c r="Q110" s="33">
        <f>0</f>
        <v>0</v>
      </c>
      <c r="R110" s="33">
        <f>0</f>
        <v>0</v>
      </c>
    </row>
    <row r="111" spans="1:18" x14ac:dyDescent="0.25">
      <c r="A111" s="53">
        <v>104</v>
      </c>
      <c r="B111" s="83"/>
      <c r="C111" s="83"/>
      <c r="D111" s="83"/>
      <c r="E111" s="65" t="s">
        <v>14</v>
      </c>
      <c r="F111" s="65">
        <f t="shared" ref="F111" si="269">SUM(F107:F110)</f>
        <v>102</v>
      </c>
      <c r="G111" s="65">
        <f t="shared" ref="G111" si="270">SUM(G107:G110)</f>
        <v>34</v>
      </c>
      <c r="H111" s="65">
        <f t="shared" ref="H111" si="271">SUM(H107:H110)</f>
        <v>34</v>
      </c>
      <c r="I111" s="65">
        <f t="shared" ref="I111" si="272">SUM(I107:I110)</f>
        <v>34</v>
      </c>
      <c r="J111" s="65">
        <f t="shared" ref="J111" si="273">SUM(J107:J110)</f>
        <v>0</v>
      </c>
      <c r="K111" s="65">
        <f t="shared" ref="K111" si="274">SUM(K107:K110)</f>
        <v>0</v>
      </c>
      <c r="L111" s="65">
        <f t="shared" ref="L111" si="275">SUM(L107:L110)</f>
        <v>0</v>
      </c>
      <c r="M111" s="65">
        <f t="shared" ref="M111" si="276">SUM(M107:M110)</f>
        <v>0</v>
      </c>
      <c r="N111" s="65">
        <f t="shared" ref="N111" si="277">SUM(N107:N110)</f>
        <v>0</v>
      </c>
      <c r="O111" s="65">
        <f t="shared" ref="O111" si="278">SUM(O107:O110)</f>
        <v>0</v>
      </c>
      <c r="P111" s="65">
        <f t="shared" ref="P111" si="279">SUM(P107:P110)</f>
        <v>0</v>
      </c>
      <c r="Q111" s="65">
        <f t="shared" ref="Q111" si="280">SUM(Q107:Q110)</f>
        <v>0</v>
      </c>
      <c r="R111" s="65">
        <f t="shared" ref="R111" si="281">SUM(R107:R110)</f>
        <v>0</v>
      </c>
    </row>
    <row r="112" spans="1:18" x14ac:dyDescent="0.25">
      <c r="A112" s="53">
        <v>105</v>
      </c>
      <c r="B112" s="84"/>
      <c r="C112" s="84" t="s">
        <v>39</v>
      </c>
      <c r="D112" s="89" t="s">
        <v>20</v>
      </c>
      <c r="E112" s="33" t="s">
        <v>15</v>
      </c>
      <c r="F112" s="33">
        <f t="shared" ref="F112:F115" si="282">SUM(G112:R112)</f>
        <v>0</v>
      </c>
      <c r="G112" s="33">
        <f>G62+G67+G72+G77+G82+G87+G92+G97+G102+G107</f>
        <v>0</v>
      </c>
      <c r="H112" s="33">
        <f t="shared" ref="H112:R112" si="283">H62+H67+H72+H77+H82+H87+H92+H97+H102+H107</f>
        <v>0</v>
      </c>
      <c r="I112" s="33">
        <f t="shared" si="283"/>
        <v>0</v>
      </c>
      <c r="J112" s="33">
        <f t="shared" si="283"/>
        <v>0</v>
      </c>
      <c r="K112" s="33">
        <f t="shared" si="283"/>
        <v>0</v>
      </c>
      <c r="L112" s="33">
        <f t="shared" si="283"/>
        <v>0</v>
      </c>
      <c r="M112" s="33">
        <f t="shared" si="283"/>
        <v>0</v>
      </c>
      <c r="N112" s="33">
        <f t="shared" si="283"/>
        <v>0</v>
      </c>
      <c r="O112" s="33">
        <f t="shared" si="283"/>
        <v>0</v>
      </c>
      <c r="P112" s="33">
        <f t="shared" si="283"/>
        <v>0</v>
      </c>
      <c r="Q112" s="33">
        <f t="shared" si="283"/>
        <v>0</v>
      </c>
      <c r="R112" s="33">
        <f t="shared" si="283"/>
        <v>0</v>
      </c>
    </row>
    <row r="113" spans="1:18" x14ac:dyDescent="0.25">
      <c r="A113" s="53">
        <v>106</v>
      </c>
      <c r="B113" s="84"/>
      <c r="C113" s="84"/>
      <c r="D113" s="89"/>
      <c r="E113" s="33" t="s">
        <v>16</v>
      </c>
      <c r="F113" s="33">
        <f t="shared" si="282"/>
        <v>6451.7999999999993</v>
      </c>
      <c r="G113" s="33">
        <f t="shared" ref="G113:R113" si="284">G63+G68+G73+G78+G83+G88+G93+G98+G103+G108</f>
        <v>2150.6</v>
      </c>
      <c r="H113" s="33">
        <f t="shared" si="284"/>
        <v>2150.6</v>
      </c>
      <c r="I113" s="33">
        <f t="shared" si="284"/>
        <v>2150.6</v>
      </c>
      <c r="J113" s="33">
        <f t="shared" si="284"/>
        <v>0</v>
      </c>
      <c r="K113" s="33">
        <f t="shared" si="284"/>
        <v>0</v>
      </c>
      <c r="L113" s="33">
        <f t="shared" si="284"/>
        <v>0</v>
      </c>
      <c r="M113" s="33">
        <f t="shared" si="284"/>
        <v>0</v>
      </c>
      <c r="N113" s="33">
        <f t="shared" si="284"/>
        <v>0</v>
      </c>
      <c r="O113" s="33">
        <f t="shared" si="284"/>
        <v>0</v>
      </c>
      <c r="P113" s="33">
        <f t="shared" si="284"/>
        <v>0</v>
      </c>
      <c r="Q113" s="33">
        <f t="shared" si="284"/>
        <v>0</v>
      </c>
      <c r="R113" s="33">
        <f t="shared" si="284"/>
        <v>0</v>
      </c>
    </row>
    <row r="114" spans="1:18" x14ac:dyDescent="0.25">
      <c r="A114" s="53">
        <v>107</v>
      </c>
      <c r="B114" s="84"/>
      <c r="C114" s="84"/>
      <c r="D114" s="89"/>
      <c r="E114" s="33" t="s">
        <v>17</v>
      </c>
      <c r="F114" s="33">
        <f t="shared" si="282"/>
        <v>944223</v>
      </c>
      <c r="G114" s="33">
        <f t="shared" ref="G114:R114" si="285">G64+G69+G74+G79+G84+G89+G94+G99+G104+G109</f>
        <v>84503</v>
      </c>
      <c r="H114" s="33">
        <f t="shared" si="285"/>
        <v>78500</v>
      </c>
      <c r="I114" s="33">
        <f t="shared" si="285"/>
        <v>77000</v>
      </c>
      <c r="J114" s="33">
        <f t="shared" si="285"/>
        <v>78580</v>
      </c>
      <c r="K114" s="33">
        <f t="shared" si="285"/>
        <v>77080</v>
      </c>
      <c r="L114" s="33">
        <f t="shared" si="285"/>
        <v>77080</v>
      </c>
      <c r="M114" s="33">
        <f t="shared" si="285"/>
        <v>78580</v>
      </c>
      <c r="N114" s="33">
        <f t="shared" si="285"/>
        <v>78580</v>
      </c>
      <c r="O114" s="33">
        <f t="shared" si="285"/>
        <v>78580</v>
      </c>
      <c r="P114" s="33">
        <f t="shared" si="285"/>
        <v>78580</v>
      </c>
      <c r="Q114" s="33">
        <f t="shared" si="285"/>
        <v>78580</v>
      </c>
      <c r="R114" s="33">
        <f t="shared" si="285"/>
        <v>78580</v>
      </c>
    </row>
    <row r="115" spans="1:18" ht="30" x14ac:dyDescent="0.25">
      <c r="A115" s="53">
        <v>108</v>
      </c>
      <c r="B115" s="84"/>
      <c r="C115" s="84"/>
      <c r="D115" s="89"/>
      <c r="E115" s="33" t="s">
        <v>18</v>
      </c>
      <c r="F115" s="33">
        <f t="shared" si="282"/>
        <v>0</v>
      </c>
      <c r="G115" s="33">
        <f t="shared" ref="G115:R115" si="286">G65+G70+G75+G80+G85+G90+G95+G100+G105+G110</f>
        <v>0</v>
      </c>
      <c r="H115" s="33">
        <f t="shared" si="286"/>
        <v>0</v>
      </c>
      <c r="I115" s="33">
        <f t="shared" si="286"/>
        <v>0</v>
      </c>
      <c r="J115" s="33">
        <f t="shared" si="286"/>
        <v>0</v>
      </c>
      <c r="K115" s="33">
        <f t="shared" si="286"/>
        <v>0</v>
      </c>
      <c r="L115" s="33">
        <f t="shared" si="286"/>
        <v>0</v>
      </c>
      <c r="M115" s="33">
        <f t="shared" si="286"/>
        <v>0</v>
      </c>
      <c r="N115" s="33">
        <f t="shared" si="286"/>
        <v>0</v>
      </c>
      <c r="O115" s="33">
        <f t="shared" si="286"/>
        <v>0</v>
      </c>
      <c r="P115" s="33">
        <f t="shared" si="286"/>
        <v>0</v>
      </c>
      <c r="Q115" s="33">
        <f t="shared" si="286"/>
        <v>0</v>
      </c>
      <c r="R115" s="33">
        <f t="shared" si="286"/>
        <v>0</v>
      </c>
    </row>
    <row r="116" spans="1:18" x14ac:dyDescent="0.25">
      <c r="A116" s="53">
        <v>109</v>
      </c>
      <c r="B116" s="84"/>
      <c r="C116" s="84"/>
      <c r="D116" s="89"/>
      <c r="E116" s="65" t="s">
        <v>14</v>
      </c>
      <c r="F116" s="65">
        <f t="shared" ref="F116:R116" si="287">SUM(F112:F115)</f>
        <v>950674.8</v>
      </c>
      <c r="G116" s="65">
        <f t="shared" si="287"/>
        <v>86653.6</v>
      </c>
      <c r="H116" s="65">
        <f t="shared" si="287"/>
        <v>80650.600000000006</v>
      </c>
      <c r="I116" s="65">
        <f t="shared" si="287"/>
        <v>79150.600000000006</v>
      </c>
      <c r="J116" s="65">
        <f t="shared" si="287"/>
        <v>78580</v>
      </c>
      <c r="K116" s="65">
        <f t="shared" si="287"/>
        <v>77080</v>
      </c>
      <c r="L116" s="65">
        <f t="shared" si="287"/>
        <v>77080</v>
      </c>
      <c r="M116" s="65">
        <f t="shared" si="287"/>
        <v>78580</v>
      </c>
      <c r="N116" s="65">
        <f t="shared" si="287"/>
        <v>78580</v>
      </c>
      <c r="O116" s="65">
        <f t="shared" si="287"/>
        <v>78580</v>
      </c>
      <c r="P116" s="65">
        <f t="shared" si="287"/>
        <v>78580</v>
      </c>
      <c r="Q116" s="65">
        <f t="shared" si="287"/>
        <v>78580</v>
      </c>
      <c r="R116" s="65">
        <f t="shared" si="287"/>
        <v>78580</v>
      </c>
    </row>
    <row r="117" spans="1:18" x14ac:dyDescent="0.25">
      <c r="A117" s="53">
        <v>110</v>
      </c>
      <c r="B117" s="85" t="s">
        <v>21</v>
      </c>
      <c r="C117" s="86"/>
      <c r="D117" s="86"/>
      <c r="E117" s="86"/>
      <c r="F117" s="87"/>
      <c r="G117" s="65"/>
      <c r="H117" s="65"/>
      <c r="I117" s="65"/>
      <c r="J117" s="65"/>
      <c r="K117" s="65"/>
      <c r="L117" s="65"/>
      <c r="M117" s="65"/>
      <c r="N117" s="65"/>
      <c r="O117" s="65"/>
      <c r="P117" s="65"/>
      <c r="Q117" s="65"/>
      <c r="R117" s="65"/>
    </row>
    <row r="118" spans="1:18" ht="20.25" customHeight="1" x14ac:dyDescent="0.25">
      <c r="A118" s="53">
        <v>111</v>
      </c>
      <c r="B118" s="81"/>
      <c r="C118" s="81"/>
      <c r="D118" s="84" t="s">
        <v>33</v>
      </c>
      <c r="E118" s="33" t="s">
        <v>15</v>
      </c>
      <c r="F118" s="33">
        <f t="shared" ref="F118:F121" si="288">SUM(G118:R118)</f>
        <v>0</v>
      </c>
      <c r="G118" s="33">
        <f>G62+G67+G72+G82+G92</f>
        <v>0</v>
      </c>
      <c r="H118" s="33">
        <f t="shared" ref="H118:R118" si="289">H62+H67+H72+H82+H92</f>
        <v>0</v>
      </c>
      <c r="I118" s="33">
        <f t="shared" si="289"/>
        <v>0</v>
      </c>
      <c r="J118" s="33">
        <f t="shared" si="289"/>
        <v>0</v>
      </c>
      <c r="K118" s="33">
        <f t="shared" si="289"/>
        <v>0</v>
      </c>
      <c r="L118" s="33">
        <f t="shared" si="289"/>
        <v>0</v>
      </c>
      <c r="M118" s="33">
        <f t="shared" si="289"/>
        <v>0</v>
      </c>
      <c r="N118" s="33">
        <f t="shared" si="289"/>
        <v>0</v>
      </c>
      <c r="O118" s="33">
        <f t="shared" si="289"/>
        <v>0</v>
      </c>
      <c r="P118" s="33">
        <f t="shared" si="289"/>
        <v>0</v>
      </c>
      <c r="Q118" s="33">
        <f t="shared" si="289"/>
        <v>0</v>
      </c>
      <c r="R118" s="33">
        <f t="shared" si="289"/>
        <v>0</v>
      </c>
    </row>
    <row r="119" spans="1:18" ht="20.25" customHeight="1" x14ac:dyDescent="0.25">
      <c r="A119" s="53">
        <v>112</v>
      </c>
      <c r="B119" s="82"/>
      <c r="C119" s="82"/>
      <c r="D119" s="84"/>
      <c r="E119" s="33" t="s">
        <v>16</v>
      </c>
      <c r="F119" s="33">
        <f t="shared" si="288"/>
        <v>2209.1999999999998</v>
      </c>
      <c r="G119" s="33">
        <f t="shared" ref="G119:R119" si="290">G63+G68+G73+G83+G93</f>
        <v>736.4</v>
      </c>
      <c r="H119" s="33">
        <f t="shared" si="290"/>
        <v>736.4</v>
      </c>
      <c r="I119" s="33">
        <f t="shared" si="290"/>
        <v>736.4</v>
      </c>
      <c r="J119" s="33">
        <f t="shared" si="290"/>
        <v>0</v>
      </c>
      <c r="K119" s="33">
        <f t="shared" si="290"/>
        <v>0</v>
      </c>
      <c r="L119" s="33">
        <f t="shared" si="290"/>
        <v>0</v>
      </c>
      <c r="M119" s="33">
        <f t="shared" si="290"/>
        <v>0</v>
      </c>
      <c r="N119" s="33">
        <f t="shared" si="290"/>
        <v>0</v>
      </c>
      <c r="O119" s="33">
        <f t="shared" si="290"/>
        <v>0</v>
      </c>
      <c r="P119" s="33">
        <f t="shared" si="290"/>
        <v>0</v>
      </c>
      <c r="Q119" s="33">
        <f t="shared" si="290"/>
        <v>0</v>
      </c>
      <c r="R119" s="33">
        <f t="shared" si="290"/>
        <v>0</v>
      </c>
    </row>
    <row r="120" spans="1:18" ht="15.75" customHeight="1" x14ac:dyDescent="0.25">
      <c r="A120" s="53">
        <v>113</v>
      </c>
      <c r="B120" s="82"/>
      <c r="C120" s="82"/>
      <c r="D120" s="84"/>
      <c r="E120" s="33" t="s">
        <v>17</v>
      </c>
      <c r="F120" s="33">
        <f>SUM(G120:R120)</f>
        <v>943773</v>
      </c>
      <c r="G120" s="33">
        <f t="shared" ref="G120:R120" si="291">G64+G69+G74+G84+G94</f>
        <v>84503</v>
      </c>
      <c r="H120" s="33">
        <f t="shared" si="291"/>
        <v>78500</v>
      </c>
      <c r="I120" s="33">
        <f t="shared" si="291"/>
        <v>77000</v>
      </c>
      <c r="J120" s="33">
        <f t="shared" si="291"/>
        <v>78530</v>
      </c>
      <c r="K120" s="33">
        <f t="shared" si="291"/>
        <v>77030</v>
      </c>
      <c r="L120" s="33">
        <f t="shared" si="291"/>
        <v>77030</v>
      </c>
      <c r="M120" s="33">
        <f t="shared" si="291"/>
        <v>78530</v>
      </c>
      <c r="N120" s="33">
        <f t="shared" si="291"/>
        <v>78530</v>
      </c>
      <c r="O120" s="33">
        <f t="shared" si="291"/>
        <v>78530</v>
      </c>
      <c r="P120" s="33">
        <f t="shared" si="291"/>
        <v>78530</v>
      </c>
      <c r="Q120" s="33">
        <f t="shared" si="291"/>
        <v>78530</v>
      </c>
      <c r="R120" s="33">
        <f t="shared" si="291"/>
        <v>78530</v>
      </c>
    </row>
    <row r="121" spans="1:18" ht="35.25" customHeight="1" x14ac:dyDescent="0.25">
      <c r="A121" s="53">
        <v>114</v>
      </c>
      <c r="B121" s="82"/>
      <c r="C121" s="82"/>
      <c r="D121" s="84"/>
      <c r="E121" s="33" t="s">
        <v>18</v>
      </c>
      <c r="F121" s="33">
        <f t="shared" si="288"/>
        <v>0</v>
      </c>
      <c r="G121" s="33">
        <f t="shared" ref="G121:R121" si="292">G65+G70+G75+G85+G95</f>
        <v>0</v>
      </c>
      <c r="H121" s="33">
        <f t="shared" si="292"/>
        <v>0</v>
      </c>
      <c r="I121" s="33">
        <f t="shared" si="292"/>
        <v>0</v>
      </c>
      <c r="J121" s="33">
        <f t="shared" si="292"/>
        <v>0</v>
      </c>
      <c r="K121" s="33">
        <f t="shared" si="292"/>
        <v>0</v>
      </c>
      <c r="L121" s="33">
        <f t="shared" si="292"/>
        <v>0</v>
      </c>
      <c r="M121" s="33">
        <f t="shared" si="292"/>
        <v>0</v>
      </c>
      <c r="N121" s="33">
        <f t="shared" si="292"/>
        <v>0</v>
      </c>
      <c r="O121" s="33">
        <f t="shared" si="292"/>
        <v>0</v>
      </c>
      <c r="P121" s="33">
        <f t="shared" si="292"/>
        <v>0</v>
      </c>
      <c r="Q121" s="33">
        <f t="shared" si="292"/>
        <v>0</v>
      </c>
      <c r="R121" s="33">
        <f t="shared" si="292"/>
        <v>0</v>
      </c>
    </row>
    <row r="122" spans="1:18" x14ac:dyDescent="0.25">
      <c r="A122" s="53">
        <v>115</v>
      </c>
      <c r="B122" s="82"/>
      <c r="C122" s="82"/>
      <c r="D122" s="84"/>
      <c r="E122" s="65" t="s">
        <v>14</v>
      </c>
      <c r="F122" s="65">
        <f t="shared" ref="F122" si="293">SUM(F118:F121)</f>
        <v>945982.2</v>
      </c>
      <c r="G122" s="65">
        <f t="shared" ref="G122" si="294">SUM(G118:G121)</f>
        <v>85239.4</v>
      </c>
      <c r="H122" s="65">
        <f t="shared" ref="H122" si="295">SUM(H118:H121)</f>
        <v>79236.399999999994</v>
      </c>
      <c r="I122" s="65">
        <f t="shared" ref="I122" si="296">SUM(I118:I121)</f>
        <v>77736.399999999994</v>
      </c>
      <c r="J122" s="65">
        <f t="shared" ref="J122" si="297">SUM(J118:J121)</f>
        <v>78530</v>
      </c>
      <c r="K122" s="65">
        <f t="shared" ref="K122" si="298">SUM(K118:K121)</f>
        <v>77030</v>
      </c>
      <c r="L122" s="65">
        <f t="shared" ref="L122" si="299">SUM(L118:L121)</f>
        <v>77030</v>
      </c>
      <c r="M122" s="65">
        <f t="shared" ref="M122" si="300">SUM(M118:M121)</f>
        <v>78530</v>
      </c>
      <c r="N122" s="65">
        <f t="shared" ref="N122" si="301">SUM(N118:N121)</f>
        <v>78530</v>
      </c>
      <c r="O122" s="65">
        <f t="shared" ref="O122" si="302">SUM(O118:O121)</f>
        <v>78530</v>
      </c>
      <c r="P122" s="65">
        <f t="shared" ref="P122" si="303">SUM(P118:P121)</f>
        <v>78530</v>
      </c>
      <c r="Q122" s="65">
        <f t="shared" ref="Q122" si="304">SUM(Q118:Q121)</f>
        <v>78530</v>
      </c>
      <c r="R122" s="65">
        <f t="shared" ref="R122" si="305">SUM(R118:R121)</f>
        <v>78530</v>
      </c>
    </row>
    <row r="123" spans="1:18" ht="18.75" customHeight="1" x14ac:dyDescent="0.25">
      <c r="A123" s="53">
        <v>116</v>
      </c>
      <c r="B123" s="82"/>
      <c r="C123" s="82"/>
      <c r="D123" s="81" t="s">
        <v>34</v>
      </c>
      <c r="E123" s="33" t="s">
        <v>15</v>
      </c>
      <c r="F123" s="33">
        <f t="shared" ref="F123:F126" si="306">SUM(G123:R123)</f>
        <v>0</v>
      </c>
      <c r="G123" s="33">
        <f>G87+G97</f>
        <v>0</v>
      </c>
      <c r="H123" s="33">
        <f t="shared" ref="H123:R123" si="307">H87+H97</f>
        <v>0</v>
      </c>
      <c r="I123" s="33">
        <f t="shared" si="307"/>
        <v>0</v>
      </c>
      <c r="J123" s="33">
        <f t="shared" si="307"/>
        <v>0</v>
      </c>
      <c r="K123" s="33">
        <f t="shared" si="307"/>
        <v>0</v>
      </c>
      <c r="L123" s="33">
        <f t="shared" si="307"/>
        <v>0</v>
      </c>
      <c r="M123" s="33">
        <f t="shared" si="307"/>
        <v>0</v>
      </c>
      <c r="N123" s="33">
        <f t="shared" si="307"/>
        <v>0</v>
      </c>
      <c r="O123" s="33">
        <f t="shared" si="307"/>
        <v>0</v>
      </c>
      <c r="P123" s="33">
        <f t="shared" si="307"/>
        <v>0</v>
      </c>
      <c r="Q123" s="33">
        <f t="shared" si="307"/>
        <v>0</v>
      </c>
      <c r="R123" s="33">
        <f t="shared" si="307"/>
        <v>0</v>
      </c>
    </row>
    <row r="124" spans="1:18" ht="18.75" customHeight="1" x14ac:dyDescent="0.25">
      <c r="A124" s="53">
        <v>117</v>
      </c>
      <c r="B124" s="82"/>
      <c r="C124" s="82"/>
      <c r="D124" s="82"/>
      <c r="E124" s="33" t="s">
        <v>16</v>
      </c>
      <c r="F124" s="33">
        <f t="shared" si="306"/>
        <v>0</v>
      </c>
      <c r="G124" s="33">
        <f t="shared" ref="G124:R124" si="308">G88+G98</f>
        <v>0</v>
      </c>
      <c r="H124" s="33">
        <f t="shared" si="308"/>
        <v>0</v>
      </c>
      <c r="I124" s="33">
        <f t="shared" si="308"/>
        <v>0</v>
      </c>
      <c r="J124" s="33">
        <f t="shared" si="308"/>
        <v>0</v>
      </c>
      <c r="K124" s="33">
        <f t="shared" si="308"/>
        <v>0</v>
      </c>
      <c r="L124" s="33">
        <f t="shared" si="308"/>
        <v>0</v>
      </c>
      <c r="M124" s="33">
        <f t="shared" si="308"/>
        <v>0</v>
      </c>
      <c r="N124" s="33">
        <f t="shared" si="308"/>
        <v>0</v>
      </c>
      <c r="O124" s="33">
        <f t="shared" si="308"/>
        <v>0</v>
      </c>
      <c r="P124" s="33">
        <f t="shared" si="308"/>
        <v>0</v>
      </c>
      <c r="Q124" s="33">
        <f t="shared" si="308"/>
        <v>0</v>
      </c>
      <c r="R124" s="33">
        <f t="shared" si="308"/>
        <v>0</v>
      </c>
    </row>
    <row r="125" spans="1:18" x14ac:dyDescent="0.25">
      <c r="A125" s="53">
        <v>118</v>
      </c>
      <c r="B125" s="82"/>
      <c r="C125" s="82"/>
      <c r="D125" s="82"/>
      <c r="E125" s="33" t="s">
        <v>17</v>
      </c>
      <c r="F125" s="33">
        <f t="shared" si="306"/>
        <v>450</v>
      </c>
      <c r="G125" s="33">
        <f t="shared" ref="G125:R125" si="309">G89+G99</f>
        <v>0</v>
      </c>
      <c r="H125" s="33">
        <f t="shared" si="309"/>
        <v>0</v>
      </c>
      <c r="I125" s="33">
        <f t="shared" si="309"/>
        <v>0</v>
      </c>
      <c r="J125" s="33">
        <f t="shared" si="309"/>
        <v>50</v>
      </c>
      <c r="K125" s="33">
        <f t="shared" si="309"/>
        <v>50</v>
      </c>
      <c r="L125" s="33">
        <f t="shared" si="309"/>
        <v>50</v>
      </c>
      <c r="M125" s="33">
        <f t="shared" si="309"/>
        <v>50</v>
      </c>
      <c r="N125" s="33">
        <f t="shared" si="309"/>
        <v>50</v>
      </c>
      <c r="O125" s="33">
        <f t="shared" si="309"/>
        <v>50</v>
      </c>
      <c r="P125" s="33">
        <f t="shared" si="309"/>
        <v>50</v>
      </c>
      <c r="Q125" s="33">
        <f t="shared" si="309"/>
        <v>50</v>
      </c>
      <c r="R125" s="33">
        <f t="shared" si="309"/>
        <v>50</v>
      </c>
    </row>
    <row r="126" spans="1:18" ht="33" customHeight="1" x14ac:dyDescent="0.25">
      <c r="A126" s="53">
        <v>119</v>
      </c>
      <c r="B126" s="82"/>
      <c r="C126" s="82"/>
      <c r="D126" s="82"/>
      <c r="E126" s="33" t="s">
        <v>18</v>
      </c>
      <c r="F126" s="33">
        <f t="shared" si="306"/>
        <v>0</v>
      </c>
      <c r="G126" s="33">
        <f t="shared" ref="G126:R126" si="310">G90+G100</f>
        <v>0</v>
      </c>
      <c r="H126" s="33">
        <f t="shared" si="310"/>
        <v>0</v>
      </c>
      <c r="I126" s="33">
        <f t="shared" si="310"/>
        <v>0</v>
      </c>
      <c r="J126" s="33">
        <f t="shared" si="310"/>
        <v>0</v>
      </c>
      <c r="K126" s="33">
        <f t="shared" si="310"/>
        <v>0</v>
      </c>
      <c r="L126" s="33">
        <f t="shared" si="310"/>
        <v>0</v>
      </c>
      <c r="M126" s="33">
        <f t="shared" si="310"/>
        <v>0</v>
      </c>
      <c r="N126" s="33">
        <f t="shared" si="310"/>
        <v>0</v>
      </c>
      <c r="O126" s="33">
        <f t="shared" si="310"/>
        <v>0</v>
      </c>
      <c r="P126" s="33">
        <f t="shared" si="310"/>
        <v>0</v>
      </c>
      <c r="Q126" s="33">
        <f t="shared" si="310"/>
        <v>0</v>
      </c>
      <c r="R126" s="33">
        <f t="shared" si="310"/>
        <v>0</v>
      </c>
    </row>
    <row r="127" spans="1:18" x14ac:dyDescent="0.25">
      <c r="A127" s="53">
        <v>120</v>
      </c>
      <c r="B127" s="82"/>
      <c r="C127" s="82"/>
      <c r="D127" s="83"/>
      <c r="E127" s="65" t="s">
        <v>14</v>
      </c>
      <c r="F127" s="65">
        <f t="shared" ref="F127" si="311">SUM(F123:F126)</f>
        <v>450</v>
      </c>
      <c r="G127" s="65">
        <f t="shared" ref="G127" si="312">SUM(G123:G126)</f>
        <v>0</v>
      </c>
      <c r="H127" s="65">
        <f t="shared" ref="H127" si="313">SUM(H123:H126)</f>
        <v>0</v>
      </c>
      <c r="I127" s="65">
        <f t="shared" ref="I127" si="314">SUM(I123:I126)</f>
        <v>0</v>
      </c>
      <c r="J127" s="65">
        <f t="shared" ref="J127" si="315">SUM(J123:J126)</f>
        <v>50</v>
      </c>
      <c r="K127" s="65">
        <f t="shared" ref="K127" si="316">SUM(K123:K126)</f>
        <v>50</v>
      </c>
      <c r="L127" s="65">
        <f t="shared" ref="L127" si="317">SUM(L123:L126)</f>
        <v>50</v>
      </c>
      <c r="M127" s="65">
        <f t="shared" ref="M127" si="318">SUM(M123:M126)</f>
        <v>50</v>
      </c>
      <c r="N127" s="65">
        <f t="shared" ref="N127" si="319">SUM(N123:N126)</f>
        <v>50</v>
      </c>
      <c r="O127" s="65">
        <f t="shared" ref="O127" si="320">SUM(O123:O126)</f>
        <v>50</v>
      </c>
      <c r="P127" s="65">
        <f t="shared" ref="P127" si="321">SUM(P123:P126)</f>
        <v>50</v>
      </c>
      <c r="Q127" s="65">
        <f t="shared" ref="Q127" si="322">SUM(Q123:Q126)</f>
        <v>50</v>
      </c>
      <c r="R127" s="65">
        <f t="shared" ref="R127" si="323">SUM(R123:R126)</f>
        <v>50</v>
      </c>
    </row>
    <row r="128" spans="1:18" ht="18" customHeight="1" x14ac:dyDescent="0.25">
      <c r="A128" s="53">
        <v>121</v>
      </c>
      <c r="B128" s="82"/>
      <c r="C128" s="82"/>
      <c r="D128" s="81" t="s">
        <v>41</v>
      </c>
      <c r="E128" s="33" t="s">
        <v>15</v>
      </c>
      <c r="F128" s="33">
        <f t="shared" ref="F128:F131" si="324">SUM(G128:R128)</f>
        <v>0</v>
      </c>
      <c r="G128" s="33">
        <f>G102</f>
        <v>0</v>
      </c>
      <c r="H128" s="33">
        <f t="shared" ref="H128:R128" si="325">H102</f>
        <v>0</v>
      </c>
      <c r="I128" s="33">
        <f t="shared" si="325"/>
        <v>0</v>
      </c>
      <c r="J128" s="33">
        <f t="shared" si="325"/>
        <v>0</v>
      </c>
      <c r="K128" s="33">
        <f t="shared" si="325"/>
        <v>0</v>
      </c>
      <c r="L128" s="33">
        <f t="shared" si="325"/>
        <v>0</v>
      </c>
      <c r="M128" s="33">
        <f t="shared" si="325"/>
        <v>0</v>
      </c>
      <c r="N128" s="33">
        <f t="shared" si="325"/>
        <v>0</v>
      </c>
      <c r="O128" s="33">
        <f t="shared" si="325"/>
        <v>0</v>
      </c>
      <c r="P128" s="33">
        <f t="shared" si="325"/>
        <v>0</v>
      </c>
      <c r="Q128" s="33">
        <f t="shared" si="325"/>
        <v>0</v>
      </c>
      <c r="R128" s="33">
        <f t="shared" si="325"/>
        <v>0</v>
      </c>
    </row>
    <row r="129" spans="1:18" ht="18" customHeight="1" x14ac:dyDescent="0.25">
      <c r="A129" s="53">
        <v>122</v>
      </c>
      <c r="B129" s="82"/>
      <c r="C129" s="82"/>
      <c r="D129" s="82"/>
      <c r="E129" s="33" t="s">
        <v>16</v>
      </c>
      <c r="F129" s="33">
        <f t="shared" si="324"/>
        <v>3963.6000000000004</v>
      </c>
      <c r="G129" s="33">
        <f t="shared" ref="G129:R129" si="326">G103</f>
        <v>1321.2</v>
      </c>
      <c r="H129" s="33">
        <f t="shared" si="326"/>
        <v>1321.2</v>
      </c>
      <c r="I129" s="33">
        <f t="shared" si="326"/>
        <v>1321.2</v>
      </c>
      <c r="J129" s="33">
        <f t="shared" si="326"/>
        <v>0</v>
      </c>
      <c r="K129" s="33">
        <f t="shared" si="326"/>
        <v>0</v>
      </c>
      <c r="L129" s="33">
        <f t="shared" si="326"/>
        <v>0</v>
      </c>
      <c r="M129" s="33">
        <f t="shared" si="326"/>
        <v>0</v>
      </c>
      <c r="N129" s="33">
        <f t="shared" si="326"/>
        <v>0</v>
      </c>
      <c r="O129" s="33">
        <f t="shared" si="326"/>
        <v>0</v>
      </c>
      <c r="P129" s="33">
        <f t="shared" si="326"/>
        <v>0</v>
      </c>
      <c r="Q129" s="33">
        <f t="shared" si="326"/>
        <v>0</v>
      </c>
      <c r="R129" s="33">
        <f t="shared" si="326"/>
        <v>0</v>
      </c>
    </row>
    <row r="130" spans="1:18" x14ac:dyDescent="0.25">
      <c r="A130" s="53">
        <v>123</v>
      </c>
      <c r="B130" s="82"/>
      <c r="C130" s="82"/>
      <c r="D130" s="82"/>
      <c r="E130" s="33" t="s">
        <v>17</v>
      </c>
      <c r="F130" s="33">
        <f t="shared" si="324"/>
        <v>0</v>
      </c>
      <c r="G130" s="33">
        <f t="shared" ref="G130:R130" si="327">G104</f>
        <v>0</v>
      </c>
      <c r="H130" s="33">
        <f t="shared" si="327"/>
        <v>0</v>
      </c>
      <c r="I130" s="33">
        <f t="shared" si="327"/>
        <v>0</v>
      </c>
      <c r="J130" s="33">
        <f t="shared" si="327"/>
        <v>0</v>
      </c>
      <c r="K130" s="33">
        <f t="shared" si="327"/>
        <v>0</v>
      </c>
      <c r="L130" s="33">
        <f t="shared" si="327"/>
        <v>0</v>
      </c>
      <c r="M130" s="33">
        <f t="shared" si="327"/>
        <v>0</v>
      </c>
      <c r="N130" s="33">
        <f t="shared" si="327"/>
        <v>0</v>
      </c>
      <c r="O130" s="33">
        <f t="shared" si="327"/>
        <v>0</v>
      </c>
      <c r="P130" s="33">
        <f t="shared" si="327"/>
        <v>0</v>
      </c>
      <c r="Q130" s="33">
        <f t="shared" si="327"/>
        <v>0</v>
      </c>
      <c r="R130" s="33">
        <f t="shared" si="327"/>
        <v>0</v>
      </c>
    </row>
    <row r="131" spans="1:18" ht="33.75" customHeight="1" x14ac:dyDescent="0.25">
      <c r="A131" s="53">
        <v>124</v>
      </c>
      <c r="B131" s="82"/>
      <c r="C131" s="82"/>
      <c r="D131" s="82"/>
      <c r="E131" s="33" t="s">
        <v>18</v>
      </c>
      <c r="F131" s="33">
        <f t="shared" si="324"/>
        <v>0</v>
      </c>
      <c r="G131" s="33">
        <f t="shared" ref="G131:R131" si="328">G105</f>
        <v>0</v>
      </c>
      <c r="H131" s="33">
        <f t="shared" si="328"/>
        <v>0</v>
      </c>
      <c r="I131" s="33">
        <f t="shared" si="328"/>
        <v>0</v>
      </c>
      <c r="J131" s="33">
        <f t="shared" si="328"/>
        <v>0</v>
      </c>
      <c r="K131" s="33">
        <f t="shared" si="328"/>
        <v>0</v>
      </c>
      <c r="L131" s="33">
        <f t="shared" si="328"/>
        <v>0</v>
      </c>
      <c r="M131" s="33">
        <f t="shared" si="328"/>
        <v>0</v>
      </c>
      <c r="N131" s="33">
        <f t="shared" si="328"/>
        <v>0</v>
      </c>
      <c r="O131" s="33">
        <f t="shared" si="328"/>
        <v>0</v>
      </c>
      <c r="P131" s="33">
        <f t="shared" si="328"/>
        <v>0</v>
      </c>
      <c r="Q131" s="33">
        <f t="shared" si="328"/>
        <v>0</v>
      </c>
      <c r="R131" s="33">
        <f t="shared" si="328"/>
        <v>0</v>
      </c>
    </row>
    <row r="132" spans="1:18" x14ac:dyDescent="0.25">
      <c r="A132" s="53">
        <v>125</v>
      </c>
      <c r="B132" s="82"/>
      <c r="C132" s="82"/>
      <c r="D132" s="83"/>
      <c r="E132" s="65" t="s">
        <v>14</v>
      </c>
      <c r="F132" s="65">
        <f t="shared" ref="F132" si="329">SUM(F128:F131)</f>
        <v>3963.6000000000004</v>
      </c>
      <c r="G132" s="65">
        <f t="shared" ref="G132" si="330">SUM(G128:G131)</f>
        <v>1321.2</v>
      </c>
      <c r="H132" s="65">
        <f t="shared" ref="H132" si="331">SUM(H128:H131)</f>
        <v>1321.2</v>
      </c>
      <c r="I132" s="65">
        <f t="shared" ref="I132" si="332">SUM(I128:I131)</f>
        <v>1321.2</v>
      </c>
      <c r="J132" s="65">
        <f t="shared" ref="J132" si="333">SUM(J128:J131)</f>
        <v>0</v>
      </c>
      <c r="K132" s="65">
        <f t="shared" ref="K132" si="334">SUM(K128:K131)</f>
        <v>0</v>
      </c>
      <c r="L132" s="65">
        <f t="shared" ref="L132" si="335">SUM(L128:L131)</f>
        <v>0</v>
      </c>
      <c r="M132" s="65">
        <f t="shared" ref="M132" si="336">SUM(M128:M131)</f>
        <v>0</v>
      </c>
      <c r="N132" s="65">
        <f t="shared" ref="N132" si="337">SUM(N128:N131)</f>
        <v>0</v>
      </c>
      <c r="O132" s="65">
        <f t="shared" ref="O132" si="338">SUM(O128:O131)</f>
        <v>0</v>
      </c>
      <c r="P132" s="65">
        <f t="shared" ref="P132" si="339">SUM(P128:P131)</f>
        <v>0</v>
      </c>
      <c r="Q132" s="65">
        <f t="shared" ref="Q132" si="340">SUM(Q128:Q131)</f>
        <v>0</v>
      </c>
      <c r="R132" s="65">
        <f t="shared" ref="R132" si="341">SUM(R128:R131)</f>
        <v>0</v>
      </c>
    </row>
    <row r="133" spans="1:18" ht="19.5" customHeight="1" x14ac:dyDescent="0.25">
      <c r="A133" s="53">
        <v>126</v>
      </c>
      <c r="B133" s="82"/>
      <c r="C133" s="82"/>
      <c r="D133" s="81" t="s">
        <v>40</v>
      </c>
      <c r="E133" s="33" t="s">
        <v>15</v>
      </c>
      <c r="F133" s="33">
        <f t="shared" ref="F133:F136" si="342">SUM(G133:R133)</f>
        <v>0</v>
      </c>
      <c r="G133" s="33">
        <f>G77+G107</f>
        <v>0</v>
      </c>
      <c r="H133" s="33">
        <f t="shared" ref="H133:R133" si="343">H77+H107</f>
        <v>0</v>
      </c>
      <c r="I133" s="33">
        <f t="shared" si="343"/>
        <v>0</v>
      </c>
      <c r="J133" s="33">
        <f t="shared" si="343"/>
        <v>0</v>
      </c>
      <c r="K133" s="33">
        <f t="shared" si="343"/>
        <v>0</v>
      </c>
      <c r="L133" s="33">
        <f t="shared" si="343"/>
        <v>0</v>
      </c>
      <c r="M133" s="33">
        <f t="shared" si="343"/>
        <v>0</v>
      </c>
      <c r="N133" s="33">
        <f t="shared" si="343"/>
        <v>0</v>
      </c>
      <c r="O133" s="33">
        <f t="shared" si="343"/>
        <v>0</v>
      </c>
      <c r="P133" s="33">
        <f t="shared" si="343"/>
        <v>0</v>
      </c>
      <c r="Q133" s="33">
        <f t="shared" si="343"/>
        <v>0</v>
      </c>
      <c r="R133" s="33">
        <f t="shared" si="343"/>
        <v>0</v>
      </c>
    </row>
    <row r="134" spans="1:18" ht="19.5" customHeight="1" x14ac:dyDescent="0.25">
      <c r="A134" s="53">
        <v>127</v>
      </c>
      <c r="B134" s="82"/>
      <c r="C134" s="82"/>
      <c r="D134" s="82"/>
      <c r="E134" s="33" t="s">
        <v>16</v>
      </c>
      <c r="F134" s="33">
        <f t="shared" si="342"/>
        <v>279</v>
      </c>
      <c r="G134" s="33">
        <f t="shared" ref="G134:R134" si="344">G78+G108</f>
        <v>93</v>
      </c>
      <c r="H134" s="33">
        <f t="shared" si="344"/>
        <v>93</v>
      </c>
      <c r="I134" s="33">
        <f t="shared" si="344"/>
        <v>93</v>
      </c>
      <c r="J134" s="33">
        <f t="shared" si="344"/>
        <v>0</v>
      </c>
      <c r="K134" s="33">
        <f t="shared" si="344"/>
        <v>0</v>
      </c>
      <c r="L134" s="33">
        <f t="shared" si="344"/>
        <v>0</v>
      </c>
      <c r="M134" s="33">
        <f t="shared" si="344"/>
        <v>0</v>
      </c>
      <c r="N134" s="33">
        <f t="shared" si="344"/>
        <v>0</v>
      </c>
      <c r="O134" s="33">
        <f t="shared" si="344"/>
        <v>0</v>
      </c>
      <c r="P134" s="33">
        <f t="shared" si="344"/>
        <v>0</v>
      </c>
      <c r="Q134" s="33">
        <f t="shared" si="344"/>
        <v>0</v>
      </c>
      <c r="R134" s="33">
        <f t="shared" si="344"/>
        <v>0</v>
      </c>
    </row>
    <row r="135" spans="1:18" x14ac:dyDescent="0.25">
      <c r="A135" s="53">
        <v>128</v>
      </c>
      <c r="B135" s="82"/>
      <c r="C135" s="82"/>
      <c r="D135" s="82"/>
      <c r="E135" s="33" t="s">
        <v>17</v>
      </c>
      <c r="F135" s="33">
        <f t="shared" si="342"/>
        <v>0</v>
      </c>
      <c r="G135" s="33">
        <f t="shared" ref="G135:R135" si="345">G79+G109</f>
        <v>0</v>
      </c>
      <c r="H135" s="33">
        <f t="shared" si="345"/>
        <v>0</v>
      </c>
      <c r="I135" s="33">
        <f t="shared" si="345"/>
        <v>0</v>
      </c>
      <c r="J135" s="33">
        <f t="shared" si="345"/>
        <v>0</v>
      </c>
      <c r="K135" s="33">
        <f t="shared" si="345"/>
        <v>0</v>
      </c>
      <c r="L135" s="33">
        <f t="shared" si="345"/>
        <v>0</v>
      </c>
      <c r="M135" s="33">
        <f t="shared" si="345"/>
        <v>0</v>
      </c>
      <c r="N135" s="33">
        <f t="shared" si="345"/>
        <v>0</v>
      </c>
      <c r="O135" s="33">
        <f t="shared" si="345"/>
        <v>0</v>
      </c>
      <c r="P135" s="33">
        <f t="shared" si="345"/>
        <v>0</v>
      </c>
      <c r="Q135" s="33">
        <f t="shared" si="345"/>
        <v>0</v>
      </c>
      <c r="R135" s="33">
        <f t="shared" si="345"/>
        <v>0</v>
      </c>
    </row>
    <row r="136" spans="1:18" ht="30.75" customHeight="1" x14ac:dyDescent="0.25">
      <c r="A136" s="53">
        <v>129</v>
      </c>
      <c r="B136" s="82"/>
      <c r="C136" s="82"/>
      <c r="D136" s="82"/>
      <c r="E136" s="33" t="s">
        <v>18</v>
      </c>
      <c r="F136" s="33">
        <f t="shared" si="342"/>
        <v>0</v>
      </c>
      <c r="G136" s="33">
        <f t="shared" ref="G136:R136" si="346">G80+G110</f>
        <v>0</v>
      </c>
      <c r="H136" s="33">
        <f t="shared" si="346"/>
        <v>0</v>
      </c>
      <c r="I136" s="33">
        <f t="shared" si="346"/>
        <v>0</v>
      </c>
      <c r="J136" s="33">
        <f t="shared" si="346"/>
        <v>0</v>
      </c>
      <c r="K136" s="33">
        <f t="shared" si="346"/>
        <v>0</v>
      </c>
      <c r="L136" s="33">
        <f t="shared" si="346"/>
        <v>0</v>
      </c>
      <c r="M136" s="33">
        <f t="shared" si="346"/>
        <v>0</v>
      </c>
      <c r="N136" s="33">
        <f t="shared" si="346"/>
        <v>0</v>
      </c>
      <c r="O136" s="33">
        <f t="shared" si="346"/>
        <v>0</v>
      </c>
      <c r="P136" s="33">
        <f t="shared" si="346"/>
        <v>0</v>
      </c>
      <c r="Q136" s="33">
        <f t="shared" si="346"/>
        <v>0</v>
      </c>
      <c r="R136" s="33">
        <f t="shared" si="346"/>
        <v>0</v>
      </c>
    </row>
    <row r="137" spans="1:18" x14ac:dyDescent="0.25">
      <c r="A137" s="53">
        <v>130</v>
      </c>
      <c r="B137" s="83"/>
      <c r="C137" s="83"/>
      <c r="D137" s="83"/>
      <c r="E137" s="65" t="s">
        <v>14</v>
      </c>
      <c r="F137" s="65">
        <f t="shared" ref="F137" si="347">SUM(F133:F136)</f>
        <v>279</v>
      </c>
      <c r="G137" s="65">
        <f t="shared" ref="G137" si="348">SUM(G133:G136)</f>
        <v>93</v>
      </c>
      <c r="H137" s="65">
        <f t="shared" ref="H137" si="349">SUM(H133:H136)</f>
        <v>93</v>
      </c>
      <c r="I137" s="65">
        <f t="shared" ref="I137" si="350">SUM(I133:I136)</f>
        <v>93</v>
      </c>
      <c r="J137" s="65">
        <f t="shared" ref="J137" si="351">SUM(J133:J136)</f>
        <v>0</v>
      </c>
      <c r="K137" s="65">
        <f t="shared" ref="K137" si="352">SUM(K133:K136)</f>
        <v>0</v>
      </c>
      <c r="L137" s="65">
        <f t="shared" ref="L137" si="353">SUM(L133:L136)</f>
        <v>0</v>
      </c>
      <c r="M137" s="65">
        <f t="shared" ref="M137" si="354">SUM(M133:M136)</f>
        <v>0</v>
      </c>
      <c r="N137" s="65">
        <f t="shared" ref="N137" si="355">SUM(N133:N136)</f>
        <v>0</v>
      </c>
      <c r="O137" s="65">
        <f t="shared" ref="O137" si="356">SUM(O133:O136)</f>
        <v>0</v>
      </c>
      <c r="P137" s="65">
        <f t="shared" ref="P137" si="357">SUM(P133:P136)</f>
        <v>0</v>
      </c>
      <c r="Q137" s="65">
        <f t="shared" ref="Q137" si="358">SUM(Q133:Q136)</f>
        <v>0</v>
      </c>
      <c r="R137" s="65">
        <f t="shared" ref="R137" si="359">SUM(R133:R136)</f>
        <v>0</v>
      </c>
    </row>
    <row r="138" spans="1:18" ht="36" customHeight="1" x14ac:dyDescent="0.25">
      <c r="A138" s="53">
        <v>131</v>
      </c>
      <c r="B138" s="81"/>
      <c r="C138" s="95" t="s">
        <v>250</v>
      </c>
      <c r="D138" s="92" t="s">
        <v>20</v>
      </c>
      <c r="E138" s="33" t="s">
        <v>15</v>
      </c>
      <c r="F138" s="33">
        <f t="shared" ref="F138:F141" si="360">SUM(G138:R138)</f>
        <v>0</v>
      </c>
      <c r="G138" s="33">
        <f>G62</f>
        <v>0</v>
      </c>
      <c r="H138" s="33">
        <f t="shared" ref="H138:R138" si="361">H62</f>
        <v>0</v>
      </c>
      <c r="I138" s="33">
        <f t="shared" si="361"/>
        <v>0</v>
      </c>
      <c r="J138" s="33">
        <f t="shared" si="361"/>
        <v>0</v>
      </c>
      <c r="K138" s="33">
        <f t="shared" si="361"/>
        <v>0</v>
      </c>
      <c r="L138" s="33">
        <f t="shared" si="361"/>
        <v>0</v>
      </c>
      <c r="M138" s="33">
        <f t="shared" si="361"/>
        <v>0</v>
      </c>
      <c r="N138" s="33">
        <f t="shared" si="361"/>
        <v>0</v>
      </c>
      <c r="O138" s="33">
        <f t="shared" si="361"/>
        <v>0</v>
      </c>
      <c r="P138" s="33">
        <f t="shared" si="361"/>
        <v>0</v>
      </c>
      <c r="Q138" s="33">
        <f t="shared" si="361"/>
        <v>0</v>
      </c>
      <c r="R138" s="33">
        <f t="shared" si="361"/>
        <v>0</v>
      </c>
    </row>
    <row r="139" spans="1:18" ht="32.25" customHeight="1" x14ac:dyDescent="0.25">
      <c r="A139" s="53">
        <v>132</v>
      </c>
      <c r="B139" s="82"/>
      <c r="C139" s="96"/>
      <c r="D139" s="93"/>
      <c r="E139" s="33" t="s">
        <v>16</v>
      </c>
      <c r="F139" s="33">
        <f t="shared" si="360"/>
        <v>0</v>
      </c>
      <c r="G139" s="33">
        <f t="shared" ref="G139:R139" si="362">G63</f>
        <v>0</v>
      </c>
      <c r="H139" s="33">
        <f t="shared" si="362"/>
        <v>0</v>
      </c>
      <c r="I139" s="33">
        <f t="shared" si="362"/>
        <v>0</v>
      </c>
      <c r="J139" s="33">
        <f t="shared" si="362"/>
        <v>0</v>
      </c>
      <c r="K139" s="33">
        <f t="shared" si="362"/>
        <v>0</v>
      </c>
      <c r="L139" s="33">
        <f t="shared" si="362"/>
        <v>0</v>
      </c>
      <c r="M139" s="33">
        <f t="shared" si="362"/>
        <v>0</v>
      </c>
      <c r="N139" s="33">
        <f t="shared" si="362"/>
        <v>0</v>
      </c>
      <c r="O139" s="33">
        <f t="shared" si="362"/>
        <v>0</v>
      </c>
      <c r="P139" s="33">
        <f t="shared" si="362"/>
        <v>0</v>
      </c>
      <c r="Q139" s="33">
        <f t="shared" si="362"/>
        <v>0</v>
      </c>
      <c r="R139" s="33">
        <f t="shared" si="362"/>
        <v>0</v>
      </c>
    </row>
    <row r="140" spans="1:18" ht="30.75" customHeight="1" x14ac:dyDescent="0.25">
      <c r="A140" s="53">
        <v>133</v>
      </c>
      <c r="B140" s="82"/>
      <c r="C140" s="96"/>
      <c r="D140" s="93"/>
      <c r="E140" s="33" t="s">
        <v>17</v>
      </c>
      <c r="F140" s="33">
        <f t="shared" si="360"/>
        <v>1500</v>
      </c>
      <c r="G140" s="33">
        <f t="shared" ref="G140:R140" si="363">G64</f>
        <v>0</v>
      </c>
      <c r="H140" s="33">
        <f t="shared" si="363"/>
        <v>0</v>
      </c>
      <c r="I140" s="33">
        <f t="shared" si="363"/>
        <v>0</v>
      </c>
      <c r="J140" s="33">
        <f t="shared" si="363"/>
        <v>1500</v>
      </c>
      <c r="K140" s="33">
        <f t="shared" si="363"/>
        <v>0</v>
      </c>
      <c r="L140" s="33">
        <f t="shared" si="363"/>
        <v>0</v>
      </c>
      <c r="M140" s="33">
        <f t="shared" si="363"/>
        <v>0</v>
      </c>
      <c r="N140" s="33">
        <f t="shared" si="363"/>
        <v>0</v>
      </c>
      <c r="O140" s="33">
        <f t="shared" si="363"/>
        <v>0</v>
      </c>
      <c r="P140" s="33">
        <f t="shared" si="363"/>
        <v>0</v>
      </c>
      <c r="Q140" s="33">
        <f t="shared" si="363"/>
        <v>0</v>
      </c>
      <c r="R140" s="33">
        <f t="shared" si="363"/>
        <v>0</v>
      </c>
    </row>
    <row r="141" spans="1:18" ht="30.75" customHeight="1" x14ac:dyDescent="0.25">
      <c r="A141" s="53">
        <v>134</v>
      </c>
      <c r="B141" s="82"/>
      <c r="C141" s="96"/>
      <c r="D141" s="93"/>
      <c r="E141" s="33" t="s">
        <v>18</v>
      </c>
      <c r="F141" s="33">
        <f t="shared" si="360"/>
        <v>0</v>
      </c>
      <c r="G141" s="33">
        <f t="shared" ref="G141:R141" si="364">G65</f>
        <v>0</v>
      </c>
      <c r="H141" s="33">
        <f t="shared" si="364"/>
        <v>0</v>
      </c>
      <c r="I141" s="33">
        <f t="shared" si="364"/>
        <v>0</v>
      </c>
      <c r="J141" s="33">
        <f t="shared" si="364"/>
        <v>0</v>
      </c>
      <c r="K141" s="33">
        <f t="shared" si="364"/>
        <v>0</v>
      </c>
      <c r="L141" s="33">
        <f t="shared" si="364"/>
        <v>0</v>
      </c>
      <c r="M141" s="33">
        <f t="shared" si="364"/>
        <v>0</v>
      </c>
      <c r="N141" s="33">
        <f t="shared" si="364"/>
        <v>0</v>
      </c>
      <c r="O141" s="33">
        <f t="shared" si="364"/>
        <v>0</v>
      </c>
      <c r="P141" s="33">
        <f t="shared" si="364"/>
        <v>0</v>
      </c>
      <c r="Q141" s="33">
        <f t="shared" si="364"/>
        <v>0</v>
      </c>
      <c r="R141" s="33">
        <f t="shared" si="364"/>
        <v>0</v>
      </c>
    </row>
    <row r="142" spans="1:18" ht="36" customHeight="1" x14ac:dyDescent="0.25">
      <c r="A142" s="53">
        <v>135</v>
      </c>
      <c r="B142" s="83"/>
      <c r="C142" s="97"/>
      <c r="D142" s="94"/>
      <c r="E142" s="65" t="s">
        <v>14</v>
      </c>
      <c r="F142" s="65">
        <f>SUM(F138:F141)</f>
        <v>1500</v>
      </c>
      <c r="G142" s="65">
        <f t="shared" ref="G142:R142" si="365">SUM(G138:G141)</f>
        <v>0</v>
      </c>
      <c r="H142" s="65">
        <f t="shared" si="365"/>
        <v>0</v>
      </c>
      <c r="I142" s="65">
        <f t="shared" si="365"/>
        <v>0</v>
      </c>
      <c r="J142" s="65">
        <f t="shared" si="365"/>
        <v>1500</v>
      </c>
      <c r="K142" s="65">
        <f t="shared" si="365"/>
        <v>0</v>
      </c>
      <c r="L142" s="65">
        <f t="shared" si="365"/>
        <v>0</v>
      </c>
      <c r="M142" s="65">
        <f t="shared" si="365"/>
        <v>0</v>
      </c>
      <c r="N142" s="65">
        <f t="shared" si="365"/>
        <v>0</v>
      </c>
      <c r="O142" s="65">
        <f t="shared" si="365"/>
        <v>0</v>
      </c>
      <c r="P142" s="65">
        <f t="shared" si="365"/>
        <v>0</v>
      </c>
      <c r="Q142" s="65">
        <f t="shared" si="365"/>
        <v>0</v>
      </c>
      <c r="R142" s="65">
        <f t="shared" si="365"/>
        <v>0</v>
      </c>
    </row>
    <row r="143" spans="1:18" ht="17.25" customHeight="1" x14ac:dyDescent="0.25">
      <c r="A143" s="53">
        <v>136</v>
      </c>
      <c r="B143" s="84"/>
      <c r="C143" s="84" t="s">
        <v>19</v>
      </c>
      <c r="D143" s="89" t="s">
        <v>20</v>
      </c>
      <c r="E143" s="33" t="s">
        <v>15</v>
      </c>
      <c r="F143" s="33">
        <f t="shared" ref="F143:F146" si="366">SUM(G143:R143)</f>
        <v>0</v>
      </c>
      <c r="G143" s="33">
        <f>G34+G56+G112</f>
        <v>0</v>
      </c>
      <c r="H143" s="33">
        <f t="shared" ref="H143:R143" si="367">H34+H56+H112</f>
        <v>0</v>
      </c>
      <c r="I143" s="33">
        <f t="shared" si="367"/>
        <v>0</v>
      </c>
      <c r="J143" s="33">
        <f t="shared" si="367"/>
        <v>0</v>
      </c>
      <c r="K143" s="33">
        <f t="shared" si="367"/>
        <v>0</v>
      </c>
      <c r="L143" s="33">
        <f t="shared" si="367"/>
        <v>0</v>
      </c>
      <c r="M143" s="33">
        <f t="shared" si="367"/>
        <v>0</v>
      </c>
      <c r="N143" s="33">
        <f t="shared" si="367"/>
        <v>0</v>
      </c>
      <c r="O143" s="33">
        <f t="shared" si="367"/>
        <v>0</v>
      </c>
      <c r="P143" s="33">
        <f t="shared" si="367"/>
        <v>0</v>
      </c>
      <c r="Q143" s="33">
        <f t="shared" si="367"/>
        <v>0</v>
      </c>
      <c r="R143" s="33">
        <f t="shared" si="367"/>
        <v>0</v>
      </c>
    </row>
    <row r="144" spans="1:18" ht="17.25" customHeight="1" x14ac:dyDescent="0.25">
      <c r="A144" s="53">
        <v>137</v>
      </c>
      <c r="B144" s="84"/>
      <c r="C144" s="84"/>
      <c r="D144" s="89"/>
      <c r="E144" s="33" t="s">
        <v>16</v>
      </c>
      <c r="F144" s="33">
        <f t="shared" si="366"/>
        <v>60361.599999999999</v>
      </c>
      <c r="G144" s="33">
        <f t="shared" ref="G144:R144" si="368">G35+G57+G113</f>
        <v>29098.199999999997</v>
      </c>
      <c r="H144" s="33">
        <f t="shared" si="368"/>
        <v>29112.799999999999</v>
      </c>
      <c r="I144" s="33">
        <f t="shared" si="368"/>
        <v>2150.6</v>
      </c>
      <c r="J144" s="33">
        <f t="shared" si="368"/>
        <v>0</v>
      </c>
      <c r="K144" s="33">
        <f t="shared" si="368"/>
        <v>0</v>
      </c>
      <c r="L144" s="33">
        <f t="shared" si="368"/>
        <v>0</v>
      </c>
      <c r="M144" s="33">
        <f t="shared" si="368"/>
        <v>0</v>
      </c>
      <c r="N144" s="33">
        <f t="shared" si="368"/>
        <v>0</v>
      </c>
      <c r="O144" s="33">
        <f t="shared" si="368"/>
        <v>0</v>
      </c>
      <c r="P144" s="33">
        <f t="shared" si="368"/>
        <v>0</v>
      </c>
      <c r="Q144" s="33">
        <f t="shared" si="368"/>
        <v>0</v>
      </c>
      <c r="R144" s="33">
        <f t="shared" si="368"/>
        <v>0</v>
      </c>
    </row>
    <row r="145" spans="1:18" ht="15.75" customHeight="1" x14ac:dyDescent="0.25">
      <c r="A145" s="53">
        <v>138</v>
      </c>
      <c r="B145" s="84"/>
      <c r="C145" s="84"/>
      <c r="D145" s="89"/>
      <c r="E145" s="33" t="s">
        <v>17</v>
      </c>
      <c r="F145" s="33">
        <f t="shared" si="366"/>
        <v>2114696.7999999998</v>
      </c>
      <c r="G145" s="33">
        <f t="shared" ref="G145:R145" si="369">G36+G58+G114</f>
        <v>194287.7</v>
      </c>
      <c r="H145" s="33">
        <f t="shared" si="369"/>
        <v>175919.1</v>
      </c>
      <c r="I145" s="33">
        <f t="shared" si="369"/>
        <v>173000</v>
      </c>
      <c r="J145" s="33">
        <f t="shared" si="369"/>
        <v>174610</v>
      </c>
      <c r="K145" s="33">
        <f t="shared" si="369"/>
        <v>174610</v>
      </c>
      <c r="L145" s="33">
        <f t="shared" si="369"/>
        <v>174610</v>
      </c>
      <c r="M145" s="33">
        <f t="shared" si="369"/>
        <v>174610</v>
      </c>
      <c r="N145" s="33">
        <f t="shared" si="369"/>
        <v>174610</v>
      </c>
      <c r="O145" s="33">
        <f t="shared" si="369"/>
        <v>174610</v>
      </c>
      <c r="P145" s="33">
        <f t="shared" si="369"/>
        <v>174610</v>
      </c>
      <c r="Q145" s="33">
        <f t="shared" si="369"/>
        <v>174610</v>
      </c>
      <c r="R145" s="33">
        <f t="shared" si="369"/>
        <v>174610</v>
      </c>
    </row>
    <row r="146" spans="1:18" ht="32.25" customHeight="1" x14ac:dyDescent="0.25">
      <c r="A146" s="53">
        <v>139</v>
      </c>
      <c r="B146" s="84"/>
      <c r="C146" s="84"/>
      <c r="D146" s="89"/>
      <c r="E146" s="33" t="s">
        <v>18</v>
      </c>
      <c r="F146" s="33">
        <f t="shared" si="366"/>
        <v>0</v>
      </c>
      <c r="G146" s="33">
        <f t="shared" ref="G146:R146" si="370">G37+G59+G115</f>
        <v>0</v>
      </c>
      <c r="H146" s="33">
        <f t="shared" si="370"/>
        <v>0</v>
      </c>
      <c r="I146" s="33">
        <f t="shared" si="370"/>
        <v>0</v>
      </c>
      <c r="J146" s="33">
        <f t="shared" si="370"/>
        <v>0</v>
      </c>
      <c r="K146" s="33">
        <f t="shared" si="370"/>
        <v>0</v>
      </c>
      <c r="L146" s="33">
        <f t="shared" si="370"/>
        <v>0</v>
      </c>
      <c r="M146" s="33">
        <f t="shared" si="370"/>
        <v>0</v>
      </c>
      <c r="N146" s="33">
        <f t="shared" si="370"/>
        <v>0</v>
      </c>
      <c r="O146" s="33">
        <f t="shared" si="370"/>
        <v>0</v>
      </c>
      <c r="P146" s="33">
        <f t="shared" si="370"/>
        <v>0</v>
      </c>
      <c r="Q146" s="33">
        <f t="shared" si="370"/>
        <v>0</v>
      </c>
      <c r="R146" s="33">
        <f t="shared" si="370"/>
        <v>0</v>
      </c>
    </row>
    <row r="147" spans="1:18" x14ac:dyDescent="0.25">
      <c r="A147" s="53">
        <v>140</v>
      </c>
      <c r="B147" s="84"/>
      <c r="C147" s="84"/>
      <c r="D147" s="89"/>
      <c r="E147" s="65" t="s">
        <v>14</v>
      </c>
      <c r="F147" s="65">
        <f>SUM(F143:F146)</f>
        <v>2175058.4</v>
      </c>
      <c r="G147" s="65">
        <f t="shared" ref="G147" si="371">SUM(G143:G146)</f>
        <v>223385.90000000002</v>
      </c>
      <c r="H147" s="65">
        <f t="shared" ref="H147" si="372">SUM(H143:H146)</f>
        <v>205031.9</v>
      </c>
      <c r="I147" s="65">
        <f t="shared" ref="I147" si="373">SUM(I143:I146)</f>
        <v>175150.6</v>
      </c>
      <c r="J147" s="65">
        <f t="shared" ref="J147" si="374">SUM(J143:J146)</f>
        <v>174610</v>
      </c>
      <c r="K147" s="65">
        <f t="shared" ref="K147" si="375">SUM(K143:K146)</f>
        <v>174610</v>
      </c>
      <c r="L147" s="65">
        <f t="shared" ref="L147" si="376">SUM(L143:L146)</f>
        <v>174610</v>
      </c>
      <c r="M147" s="65">
        <f t="shared" ref="M147" si="377">SUM(M143:M146)</f>
        <v>174610</v>
      </c>
      <c r="N147" s="65">
        <f t="shared" ref="N147" si="378">SUM(N143:N146)</f>
        <v>174610</v>
      </c>
      <c r="O147" s="65">
        <f t="shared" ref="O147" si="379">SUM(O143:O146)</f>
        <v>174610</v>
      </c>
      <c r="P147" s="65">
        <f t="shared" ref="P147" si="380">SUM(P143:P146)</f>
        <v>174610</v>
      </c>
      <c r="Q147" s="65">
        <f t="shared" ref="Q147" si="381">SUM(Q143:Q146)</f>
        <v>174610</v>
      </c>
      <c r="R147" s="65">
        <f t="shared" ref="R147" si="382">SUM(R143:R146)</f>
        <v>174610</v>
      </c>
    </row>
    <row r="148" spans="1:18" x14ac:dyDescent="0.25">
      <c r="A148" s="53">
        <v>141</v>
      </c>
      <c r="B148" s="90" t="s">
        <v>21</v>
      </c>
      <c r="C148" s="90"/>
      <c r="D148" s="90"/>
      <c r="E148" s="90"/>
      <c r="F148" s="90"/>
      <c r="G148" s="90"/>
      <c r="H148" s="63"/>
      <c r="I148" s="64"/>
      <c r="J148" s="64"/>
      <c r="K148" s="64"/>
      <c r="L148" s="64"/>
      <c r="M148" s="64"/>
      <c r="N148" s="64"/>
      <c r="O148" s="64"/>
      <c r="P148" s="64"/>
      <c r="Q148" s="64"/>
      <c r="R148" s="64"/>
    </row>
    <row r="149" spans="1:18" ht="17.25" customHeight="1" x14ac:dyDescent="0.25">
      <c r="A149" s="53">
        <v>142</v>
      </c>
      <c r="B149" s="84"/>
      <c r="C149" s="95" t="s">
        <v>22</v>
      </c>
      <c r="D149" s="89" t="s">
        <v>20</v>
      </c>
      <c r="E149" s="33" t="s">
        <v>15</v>
      </c>
      <c r="F149" s="33">
        <f t="shared" ref="F149:F152" si="383">SUM(G149:R149)</f>
        <v>0</v>
      </c>
      <c r="G149" s="33">
        <v>0</v>
      </c>
      <c r="H149" s="33">
        <v>0</v>
      </c>
      <c r="I149" s="33">
        <v>0</v>
      </c>
      <c r="J149" s="33">
        <v>0</v>
      </c>
      <c r="K149" s="33">
        <v>0</v>
      </c>
      <c r="L149" s="33">
        <v>0</v>
      </c>
      <c r="M149" s="33">
        <v>0</v>
      </c>
      <c r="N149" s="33">
        <v>0</v>
      </c>
      <c r="O149" s="33">
        <v>0</v>
      </c>
      <c r="P149" s="33">
        <v>0</v>
      </c>
      <c r="Q149" s="33">
        <v>0</v>
      </c>
      <c r="R149" s="33">
        <v>0</v>
      </c>
    </row>
    <row r="150" spans="1:18" ht="17.25" customHeight="1" x14ac:dyDescent="0.25">
      <c r="A150" s="53">
        <v>143</v>
      </c>
      <c r="B150" s="84"/>
      <c r="C150" s="96"/>
      <c r="D150" s="89"/>
      <c r="E150" s="33" t="s">
        <v>16</v>
      </c>
      <c r="F150" s="33">
        <f t="shared" si="383"/>
        <v>26947.599999999999</v>
      </c>
      <c r="G150" s="33">
        <f>26947.6</f>
        <v>26947.599999999999</v>
      </c>
      <c r="H150" s="33">
        <v>0</v>
      </c>
      <c r="I150" s="33">
        <v>0</v>
      </c>
      <c r="J150" s="33">
        <v>0</v>
      </c>
      <c r="K150" s="33">
        <v>0</v>
      </c>
      <c r="L150" s="33">
        <v>0</v>
      </c>
      <c r="M150" s="33">
        <v>0</v>
      </c>
      <c r="N150" s="33">
        <v>0</v>
      </c>
      <c r="O150" s="33">
        <v>0</v>
      </c>
      <c r="P150" s="33">
        <v>0</v>
      </c>
      <c r="Q150" s="33">
        <v>0</v>
      </c>
      <c r="R150" s="33">
        <v>0</v>
      </c>
    </row>
    <row r="151" spans="1:18" ht="15.75" customHeight="1" x14ac:dyDescent="0.25">
      <c r="A151" s="53">
        <v>144</v>
      </c>
      <c r="B151" s="84"/>
      <c r="C151" s="96"/>
      <c r="D151" s="89"/>
      <c r="E151" s="33" t="s">
        <v>17</v>
      </c>
      <c r="F151" s="33">
        <f t="shared" si="383"/>
        <v>3957.2</v>
      </c>
      <c r="G151" s="33">
        <f>1418.3+263.9+775</f>
        <v>2457.1999999999998</v>
      </c>
      <c r="H151" s="33">
        <v>1500</v>
      </c>
      <c r="I151" s="33">
        <v>0</v>
      </c>
      <c r="J151" s="33">
        <v>0</v>
      </c>
      <c r="K151" s="33">
        <v>0</v>
      </c>
      <c r="L151" s="33">
        <v>0</v>
      </c>
      <c r="M151" s="33">
        <v>0</v>
      </c>
      <c r="N151" s="33">
        <v>0</v>
      </c>
      <c r="O151" s="33">
        <v>0</v>
      </c>
      <c r="P151" s="33">
        <v>0</v>
      </c>
      <c r="Q151" s="33">
        <v>0</v>
      </c>
      <c r="R151" s="33">
        <v>0</v>
      </c>
    </row>
    <row r="152" spans="1:18" ht="31.5" customHeight="1" x14ac:dyDescent="0.25">
      <c r="A152" s="53">
        <v>145</v>
      </c>
      <c r="B152" s="84"/>
      <c r="C152" s="96"/>
      <c r="D152" s="89"/>
      <c r="E152" s="33" t="s">
        <v>18</v>
      </c>
      <c r="F152" s="33">
        <f t="shared" si="383"/>
        <v>0</v>
      </c>
      <c r="G152" s="33">
        <v>0</v>
      </c>
      <c r="H152" s="33">
        <v>0</v>
      </c>
      <c r="I152" s="33">
        <v>0</v>
      </c>
      <c r="J152" s="33">
        <v>0</v>
      </c>
      <c r="K152" s="33">
        <v>0</v>
      </c>
      <c r="L152" s="33">
        <v>0</v>
      </c>
      <c r="M152" s="33">
        <v>0</v>
      </c>
      <c r="N152" s="33">
        <v>0</v>
      </c>
      <c r="O152" s="33">
        <v>0</v>
      </c>
      <c r="P152" s="33">
        <v>0</v>
      </c>
      <c r="Q152" s="33">
        <v>0</v>
      </c>
      <c r="R152" s="33">
        <v>0</v>
      </c>
    </row>
    <row r="153" spans="1:18" x14ac:dyDescent="0.25">
      <c r="A153" s="53">
        <v>146</v>
      </c>
      <c r="B153" s="84"/>
      <c r="C153" s="97"/>
      <c r="D153" s="89"/>
      <c r="E153" s="65" t="s">
        <v>14</v>
      </c>
      <c r="F153" s="65">
        <f t="shared" ref="F153" si="384">SUM(F149:F152)</f>
        <v>30904.799999999999</v>
      </c>
      <c r="G153" s="65">
        <f t="shared" ref="G153" si="385">SUM(G149:G152)</f>
        <v>29404.799999999999</v>
      </c>
      <c r="H153" s="65">
        <f t="shared" ref="H153" si="386">SUM(H149:H152)</f>
        <v>1500</v>
      </c>
      <c r="I153" s="65">
        <f t="shared" ref="I153" si="387">SUM(I149:I152)</f>
        <v>0</v>
      </c>
      <c r="J153" s="65">
        <f t="shared" ref="J153" si="388">SUM(J149:J152)</f>
        <v>0</v>
      </c>
      <c r="K153" s="65">
        <f t="shared" ref="K153" si="389">SUM(K149:K152)</f>
        <v>0</v>
      </c>
      <c r="L153" s="65">
        <f t="shared" ref="L153" si="390">SUM(L149:L152)</f>
        <v>0</v>
      </c>
      <c r="M153" s="65">
        <f t="shared" ref="M153" si="391">SUM(M149:M152)</f>
        <v>0</v>
      </c>
      <c r="N153" s="65">
        <f t="shared" ref="N153" si="392">SUM(N149:N152)</f>
        <v>0</v>
      </c>
      <c r="O153" s="65">
        <f t="shared" ref="O153" si="393">SUM(O149:O152)</f>
        <v>0</v>
      </c>
      <c r="P153" s="65">
        <f t="shared" ref="P153" si="394">SUM(P149:P152)</f>
        <v>0</v>
      </c>
      <c r="Q153" s="65">
        <f t="shared" ref="Q153" si="395">SUM(Q149:Q152)</f>
        <v>0</v>
      </c>
      <c r="R153" s="65">
        <f t="shared" ref="R153" si="396">SUM(R149:R152)</f>
        <v>0</v>
      </c>
    </row>
    <row r="154" spans="1:18" x14ac:dyDescent="0.25">
      <c r="A154" s="53">
        <v>147</v>
      </c>
      <c r="B154" s="90" t="s">
        <v>21</v>
      </c>
      <c r="C154" s="90"/>
      <c r="D154" s="90"/>
      <c r="E154" s="90"/>
      <c r="F154" s="90"/>
      <c r="G154" s="90"/>
      <c r="H154" s="65"/>
      <c r="I154" s="65"/>
      <c r="J154" s="65"/>
      <c r="K154" s="65"/>
      <c r="L154" s="65"/>
      <c r="M154" s="65"/>
      <c r="N154" s="65"/>
      <c r="O154" s="65"/>
      <c r="P154" s="65"/>
      <c r="Q154" s="65"/>
      <c r="R154" s="65"/>
    </row>
    <row r="155" spans="1:18" ht="30.75" customHeight="1" x14ac:dyDescent="0.25">
      <c r="A155" s="53">
        <v>148</v>
      </c>
      <c r="B155" s="84"/>
      <c r="C155" s="88" t="s">
        <v>251</v>
      </c>
      <c r="D155" s="89" t="s">
        <v>20</v>
      </c>
      <c r="E155" s="33" t="s">
        <v>15</v>
      </c>
      <c r="F155" s="33">
        <f t="shared" ref="F155:F158" si="397">SUM(G155:R155)</f>
        <v>0</v>
      </c>
      <c r="G155" s="33">
        <f>G138</f>
        <v>0</v>
      </c>
      <c r="H155" s="33">
        <f t="shared" ref="H155:R155" si="398">H138</f>
        <v>0</v>
      </c>
      <c r="I155" s="33">
        <f t="shared" si="398"/>
        <v>0</v>
      </c>
      <c r="J155" s="33">
        <f t="shared" si="398"/>
        <v>0</v>
      </c>
      <c r="K155" s="33">
        <f t="shared" si="398"/>
        <v>0</v>
      </c>
      <c r="L155" s="33">
        <f t="shared" si="398"/>
        <v>0</v>
      </c>
      <c r="M155" s="33">
        <f t="shared" si="398"/>
        <v>0</v>
      </c>
      <c r="N155" s="33">
        <f t="shared" si="398"/>
        <v>0</v>
      </c>
      <c r="O155" s="33">
        <f t="shared" si="398"/>
        <v>0</v>
      </c>
      <c r="P155" s="33">
        <f t="shared" si="398"/>
        <v>0</v>
      </c>
      <c r="Q155" s="33">
        <f t="shared" si="398"/>
        <v>0</v>
      </c>
      <c r="R155" s="33">
        <f t="shared" si="398"/>
        <v>0</v>
      </c>
    </row>
    <row r="156" spans="1:18" ht="30.75" customHeight="1" x14ac:dyDescent="0.25">
      <c r="A156" s="53">
        <v>149</v>
      </c>
      <c r="B156" s="84"/>
      <c r="C156" s="88"/>
      <c r="D156" s="89"/>
      <c r="E156" s="33" t="s">
        <v>16</v>
      </c>
      <c r="F156" s="33">
        <f t="shared" si="397"/>
        <v>0</v>
      </c>
      <c r="G156" s="33">
        <f t="shared" ref="G156:R156" si="399">G139</f>
        <v>0</v>
      </c>
      <c r="H156" s="33">
        <f t="shared" si="399"/>
        <v>0</v>
      </c>
      <c r="I156" s="33">
        <f t="shared" si="399"/>
        <v>0</v>
      </c>
      <c r="J156" s="33">
        <f t="shared" si="399"/>
        <v>0</v>
      </c>
      <c r="K156" s="33">
        <f t="shared" si="399"/>
        <v>0</v>
      </c>
      <c r="L156" s="33">
        <f t="shared" si="399"/>
        <v>0</v>
      </c>
      <c r="M156" s="33">
        <f t="shared" si="399"/>
        <v>0</v>
      </c>
      <c r="N156" s="33">
        <f t="shared" si="399"/>
        <v>0</v>
      </c>
      <c r="O156" s="33">
        <f t="shared" si="399"/>
        <v>0</v>
      </c>
      <c r="P156" s="33">
        <f t="shared" si="399"/>
        <v>0</v>
      </c>
      <c r="Q156" s="33">
        <f t="shared" si="399"/>
        <v>0</v>
      </c>
      <c r="R156" s="33">
        <f t="shared" si="399"/>
        <v>0</v>
      </c>
    </row>
    <row r="157" spans="1:18" ht="30.75" customHeight="1" x14ac:dyDescent="0.25">
      <c r="A157" s="53">
        <v>150</v>
      </c>
      <c r="B157" s="84"/>
      <c r="C157" s="88"/>
      <c r="D157" s="89"/>
      <c r="E157" s="33" t="s">
        <v>17</v>
      </c>
      <c r="F157" s="33">
        <f t="shared" si="397"/>
        <v>1500</v>
      </c>
      <c r="G157" s="33">
        <f t="shared" ref="G157:R157" si="400">G140</f>
        <v>0</v>
      </c>
      <c r="H157" s="33">
        <f t="shared" si="400"/>
        <v>0</v>
      </c>
      <c r="I157" s="33">
        <f t="shared" si="400"/>
        <v>0</v>
      </c>
      <c r="J157" s="33">
        <f t="shared" si="400"/>
        <v>1500</v>
      </c>
      <c r="K157" s="33">
        <f t="shared" si="400"/>
        <v>0</v>
      </c>
      <c r="L157" s="33">
        <f t="shared" si="400"/>
        <v>0</v>
      </c>
      <c r="M157" s="33">
        <f t="shared" si="400"/>
        <v>0</v>
      </c>
      <c r="N157" s="33">
        <f t="shared" si="400"/>
        <v>0</v>
      </c>
      <c r="O157" s="33">
        <f t="shared" si="400"/>
        <v>0</v>
      </c>
      <c r="P157" s="33">
        <f t="shared" si="400"/>
        <v>0</v>
      </c>
      <c r="Q157" s="33">
        <f t="shared" si="400"/>
        <v>0</v>
      </c>
      <c r="R157" s="33">
        <f t="shared" si="400"/>
        <v>0</v>
      </c>
    </row>
    <row r="158" spans="1:18" ht="30.75" customHeight="1" x14ac:dyDescent="0.25">
      <c r="A158" s="53">
        <v>151</v>
      </c>
      <c r="B158" s="84"/>
      <c r="C158" s="88"/>
      <c r="D158" s="89"/>
      <c r="E158" s="33" t="s">
        <v>18</v>
      </c>
      <c r="F158" s="33">
        <f t="shared" si="397"/>
        <v>0</v>
      </c>
      <c r="G158" s="33">
        <f t="shared" ref="G158:R158" si="401">G141</f>
        <v>0</v>
      </c>
      <c r="H158" s="33">
        <f t="shared" si="401"/>
        <v>0</v>
      </c>
      <c r="I158" s="33">
        <f t="shared" si="401"/>
        <v>0</v>
      </c>
      <c r="J158" s="33">
        <f t="shared" si="401"/>
        <v>0</v>
      </c>
      <c r="K158" s="33">
        <f t="shared" si="401"/>
        <v>0</v>
      </c>
      <c r="L158" s="33">
        <f t="shared" si="401"/>
        <v>0</v>
      </c>
      <c r="M158" s="33">
        <f t="shared" si="401"/>
        <v>0</v>
      </c>
      <c r="N158" s="33">
        <f t="shared" si="401"/>
        <v>0</v>
      </c>
      <c r="O158" s="33">
        <f t="shared" si="401"/>
        <v>0</v>
      </c>
      <c r="P158" s="33">
        <f t="shared" si="401"/>
        <v>0</v>
      </c>
      <c r="Q158" s="33">
        <f t="shared" si="401"/>
        <v>0</v>
      </c>
      <c r="R158" s="33">
        <f t="shared" si="401"/>
        <v>0</v>
      </c>
    </row>
    <row r="159" spans="1:18" ht="30.75" customHeight="1" x14ac:dyDescent="0.25">
      <c r="A159" s="53">
        <v>152</v>
      </c>
      <c r="B159" s="84"/>
      <c r="C159" s="88"/>
      <c r="D159" s="89"/>
      <c r="E159" s="65" t="s">
        <v>14</v>
      </c>
      <c r="F159" s="65">
        <f t="shared" ref="F159:R159" si="402">SUM(F155:F158)</f>
        <v>1500</v>
      </c>
      <c r="G159" s="65">
        <f t="shared" si="402"/>
        <v>0</v>
      </c>
      <c r="H159" s="65">
        <f t="shared" si="402"/>
        <v>0</v>
      </c>
      <c r="I159" s="65">
        <f t="shared" si="402"/>
        <v>0</v>
      </c>
      <c r="J159" s="65">
        <f t="shared" si="402"/>
        <v>1500</v>
      </c>
      <c r="K159" s="65">
        <f t="shared" si="402"/>
        <v>0</v>
      </c>
      <c r="L159" s="65">
        <f t="shared" si="402"/>
        <v>0</v>
      </c>
      <c r="M159" s="65">
        <f t="shared" si="402"/>
        <v>0</v>
      </c>
      <c r="N159" s="65">
        <f t="shared" si="402"/>
        <v>0</v>
      </c>
      <c r="O159" s="65">
        <f t="shared" si="402"/>
        <v>0</v>
      </c>
      <c r="P159" s="65">
        <f t="shared" si="402"/>
        <v>0</v>
      </c>
      <c r="Q159" s="65">
        <f t="shared" si="402"/>
        <v>0</v>
      </c>
      <c r="R159" s="65">
        <f t="shared" si="402"/>
        <v>0</v>
      </c>
    </row>
    <row r="160" spans="1:18" ht="18.75" customHeight="1" x14ac:dyDescent="0.25">
      <c r="A160" s="53">
        <v>153</v>
      </c>
      <c r="B160" s="81"/>
      <c r="C160" s="95" t="s">
        <v>252</v>
      </c>
      <c r="D160" s="92" t="s">
        <v>20</v>
      </c>
      <c r="E160" s="33" t="s">
        <v>15</v>
      </c>
      <c r="F160" s="33">
        <f t="shared" ref="F160:F163" si="403">SUM(G160:R160)</f>
        <v>0</v>
      </c>
      <c r="G160" s="33">
        <v>0</v>
      </c>
      <c r="H160" s="33">
        <v>0</v>
      </c>
      <c r="I160" s="33">
        <v>0</v>
      </c>
      <c r="J160" s="33">
        <v>0</v>
      </c>
      <c r="K160" s="33">
        <v>0</v>
      </c>
      <c r="L160" s="33">
        <v>0</v>
      </c>
      <c r="M160" s="33">
        <v>0</v>
      </c>
      <c r="N160" s="33">
        <v>0</v>
      </c>
      <c r="O160" s="33">
        <v>0</v>
      </c>
      <c r="P160" s="33">
        <v>0</v>
      </c>
      <c r="Q160" s="33">
        <v>0</v>
      </c>
      <c r="R160" s="33">
        <v>0</v>
      </c>
    </row>
    <row r="161" spans="1:18" ht="18.75" customHeight="1" x14ac:dyDescent="0.25">
      <c r="A161" s="53">
        <v>154</v>
      </c>
      <c r="B161" s="82"/>
      <c r="C161" s="96"/>
      <c r="D161" s="93"/>
      <c r="E161" s="33" t="s">
        <v>16</v>
      </c>
      <c r="F161" s="33">
        <f t="shared" si="403"/>
        <v>0</v>
      </c>
      <c r="G161" s="33">
        <v>0</v>
      </c>
      <c r="H161" s="33">
        <v>0</v>
      </c>
      <c r="I161" s="33">
        <v>0</v>
      </c>
      <c r="J161" s="33">
        <v>0</v>
      </c>
      <c r="K161" s="33">
        <v>0</v>
      </c>
      <c r="L161" s="33">
        <v>0</v>
      </c>
      <c r="M161" s="33">
        <v>0</v>
      </c>
      <c r="N161" s="33">
        <v>0</v>
      </c>
      <c r="O161" s="33">
        <v>0</v>
      </c>
      <c r="P161" s="33">
        <v>0</v>
      </c>
      <c r="Q161" s="33">
        <v>0</v>
      </c>
      <c r="R161" s="33">
        <v>0</v>
      </c>
    </row>
    <row r="162" spans="1:18" ht="18.75" customHeight="1" x14ac:dyDescent="0.25">
      <c r="A162" s="53">
        <v>155</v>
      </c>
      <c r="B162" s="82"/>
      <c r="C162" s="96"/>
      <c r="D162" s="93"/>
      <c r="E162" s="33" t="s">
        <v>17</v>
      </c>
      <c r="F162" s="33">
        <f t="shared" si="403"/>
        <v>0</v>
      </c>
      <c r="G162" s="33">
        <v>0</v>
      </c>
      <c r="H162" s="33">
        <v>0</v>
      </c>
      <c r="I162" s="33">
        <v>0</v>
      </c>
      <c r="J162" s="33">
        <v>0</v>
      </c>
      <c r="K162" s="33">
        <v>0</v>
      </c>
      <c r="L162" s="33">
        <v>0</v>
      </c>
      <c r="M162" s="33">
        <v>0</v>
      </c>
      <c r="N162" s="33">
        <v>0</v>
      </c>
      <c r="O162" s="33">
        <v>0</v>
      </c>
      <c r="P162" s="33">
        <v>0</v>
      </c>
      <c r="Q162" s="33">
        <v>0</v>
      </c>
      <c r="R162" s="33">
        <v>0</v>
      </c>
    </row>
    <row r="163" spans="1:18" ht="27" customHeight="1" x14ac:dyDescent="0.25">
      <c r="A163" s="53">
        <v>156</v>
      </c>
      <c r="B163" s="82"/>
      <c r="C163" s="96"/>
      <c r="D163" s="93"/>
      <c r="E163" s="33" t="s">
        <v>18</v>
      </c>
      <c r="F163" s="33">
        <f t="shared" si="403"/>
        <v>0</v>
      </c>
      <c r="G163" s="33">
        <v>0</v>
      </c>
      <c r="H163" s="33">
        <v>0</v>
      </c>
      <c r="I163" s="33">
        <v>0</v>
      </c>
      <c r="J163" s="33">
        <v>0</v>
      </c>
      <c r="K163" s="33">
        <v>0</v>
      </c>
      <c r="L163" s="33">
        <v>0</v>
      </c>
      <c r="M163" s="33">
        <v>0</v>
      </c>
      <c r="N163" s="33">
        <v>0</v>
      </c>
      <c r="O163" s="33">
        <v>0</v>
      </c>
      <c r="P163" s="33">
        <v>0</v>
      </c>
      <c r="Q163" s="33">
        <v>0</v>
      </c>
      <c r="R163" s="33">
        <v>0</v>
      </c>
    </row>
    <row r="164" spans="1:18" ht="18" customHeight="1" x14ac:dyDescent="0.25">
      <c r="A164" s="53">
        <v>157</v>
      </c>
      <c r="B164" s="83"/>
      <c r="C164" s="97"/>
      <c r="D164" s="94"/>
      <c r="E164" s="65" t="s">
        <v>14</v>
      </c>
      <c r="F164" s="65">
        <f t="shared" ref="F164:R164" si="404">SUM(F160:F163)</f>
        <v>0</v>
      </c>
      <c r="G164" s="65">
        <f t="shared" si="404"/>
        <v>0</v>
      </c>
      <c r="H164" s="65">
        <f t="shared" si="404"/>
        <v>0</v>
      </c>
      <c r="I164" s="65">
        <f t="shared" si="404"/>
        <v>0</v>
      </c>
      <c r="J164" s="65">
        <f t="shared" si="404"/>
        <v>0</v>
      </c>
      <c r="K164" s="65">
        <f t="shared" si="404"/>
        <v>0</v>
      </c>
      <c r="L164" s="65">
        <f t="shared" si="404"/>
        <v>0</v>
      </c>
      <c r="M164" s="65">
        <f t="shared" si="404"/>
        <v>0</v>
      </c>
      <c r="N164" s="65">
        <f t="shared" si="404"/>
        <v>0</v>
      </c>
      <c r="O164" s="65">
        <f t="shared" si="404"/>
        <v>0</v>
      </c>
      <c r="P164" s="65">
        <f t="shared" si="404"/>
        <v>0</v>
      </c>
      <c r="Q164" s="65">
        <f t="shared" si="404"/>
        <v>0</v>
      </c>
      <c r="R164" s="65">
        <f t="shared" si="404"/>
        <v>0</v>
      </c>
    </row>
    <row r="165" spans="1:18" ht="20.25" customHeight="1" x14ac:dyDescent="0.25">
      <c r="A165" s="53">
        <v>158</v>
      </c>
      <c r="B165" s="81"/>
      <c r="C165" s="95" t="s">
        <v>253</v>
      </c>
      <c r="D165" s="92" t="s">
        <v>20</v>
      </c>
      <c r="E165" s="33" t="s">
        <v>15</v>
      </c>
      <c r="F165" s="33">
        <f t="shared" ref="F165:F168" si="405">SUM(G165:R165)</f>
        <v>0</v>
      </c>
      <c r="G165" s="33">
        <f>G149-G160</f>
        <v>0</v>
      </c>
      <c r="H165" s="33">
        <f t="shared" ref="H165:R165" si="406">H149-H160</f>
        <v>0</v>
      </c>
      <c r="I165" s="33">
        <f t="shared" si="406"/>
        <v>0</v>
      </c>
      <c r="J165" s="33">
        <f t="shared" si="406"/>
        <v>0</v>
      </c>
      <c r="K165" s="33">
        <f t="shared" si="406"/>
        <v>0</v>
      </c>
      <c r="L165" s="33">
        <f t="shared" si="406"/>
        <v>0</v>
      </c>
      <c r="M165" s="33">
        <f t="shared" si="406"/>
        <v>0</v>
      </c>
      <c r="N165" s="33">
        <f t="shared" si="406"/>
        <v>0</v>
      </c>
      <c r="O165" s="33">
        <f t="shared" si="406"/>
        <v>0</v>
      </c>
      <c r="P165" s="33">
        <f t="shared" si="406"/>
        <v>0</v>
      </c>
      <c r="Q165" s="33">
        <f t="shared" si="406"/>
        <v>0</v>
      </c>
      <c r="R165" s="33">
        <f t="shared" si="406"/>
        <v>0</v>
      </c>
    </row>
    <row r="166" spans="1:18" ht="20.25" customHeight="1" x14ac:dyDescent="0.25">
      <c r="A166" s="53">
        <v>159</v>
      </c>
      <c r="B166" s="82"/>
      <c r="C166" s="96"/>
      <c r="D166" s="93"/>
      <c r="E166" s="33" t="s">
        <v>16</v>
      </c>
      <c r="F166" s="33">
        <f t="shared" si="405"/>
        <v>26947.599999999999</v>
      </c>
      <c r="G166" s="33">
        <f t="shared" ref="G166:R166" si="407">G150-G161</f>
        <v>26947.599999999999</v>
      </c>
      <c r="H166" s="33">
        <f t="shared" si="407"/>
        <v>0</v>
      </c>
      <c r="I166" s="33">
        <f t="shared" si="407"/>
        <v>0</v>
      </c>
      <c r="J166" s="33">
        <f t="shared" si="407"/>
        <v>0</v>
      </c>
      <c r="K166" s="33">
        <f t="shared" si="407"/>
        <v>0</v>
      </c>
      <c r="L166" s="33">
        <f t="shared" si="407"/>
        <v>0</v>
      </c>
      <c r="M166" s="33">
        <f t="shared" si="407"/>
        <v>0</v>
      </c>
      <c r="N166" s="33">
        <f t="shared" si="407"/>
        <v>0</v>
      </c>
      <c r="O166" s="33">
        <f t="shared" si="407"/>
        <v>0</v>
      </c>
      <c r="P166" s="33">
        <f t="shared" si="407"/>
        <v>0</v>
      </c>
      <c r="Q166" s="33">
        <f t="shared" si="407"/>
        <v>0</v>
      </c>
      <c r="R166" s="33">
        <f t="shared" si="407"/>
        <v>0</v>
      </c>
    </row>
    <row r="167" spans="1:18" ht="20.25" customHeight="1" x14ac:dyDescent="0.25">
      <c r="A167" s="53">
        <v>160</v>
      </c>
      <c r="B167" s="82"/>
      <c r="C167" s="96"/>
      <c r="D167" s="93"/>
      <c r="E167" s="33" t="s">
        <v>17</v>
      </c>
      <c r="F167" s="33">
        <f t="shared" si="405"/>
        <v>3957.2</v>
      </c>
      <c r="G167" s="33">
        <f t="shared" ref="G167:R167" si="408">G151-G162</f>
        <v>2457.1999999999998</v>
      </c>
      <c r="H167" s="33">
        <f t="shared" si="408"/>
        <v>1500</v>
      </c>
      <c r="I167" s="33">
        <f t="shared" si="408"/>
        <v>0</v>
      </c>
      <c r="J167" s="33">
        <f t="shared" si="408"/>
        <v>0</v>
      </c>
      <c r="K167" s="33">
        <f t="shared" si="408"/>
        <v>0</v>
      </c>
      <c r="L167" s="33">
        <f t="shared" si="408"/>
        <v>0</v>
      </c>
      <c r="M167" s="33">
        <f t="shared" si="408"/>
        <v>0</v>
      </c>
      <c r="N167" s="33">
        <f t="shared" si="408"/>
        <v>0</v>
      </c>
      <c r="O167" s="33">
        <f t="shared" si="408"/>
        <v>0</v>
      </c>
      <c r="P167" s="33">
        <f t="shared" si="408"/>
        <v>0</v>
      </c>
      <c r="Q167" s="33">
        <f t="shared" si="408"/>
        <v>0</v>
      </c>
      <c r="R167" s="33">
        <f t="shared" si="408"/>
        <v>0</v>
      </c>
    </row>
    <row r="168" spans="1:18" ht="30.75" customHeight="1" x14ac:dyDescent="0.25">
      <c r="A168" s="53">
        <v>161</v>
      </c>
      <c r="B168" s="82"/>
      <c r="C168" s="96"/>
      <c r="D168" s="93"/>
      <c r="E168" s="33" t="s">
        <v>18</v>
      </c>
      <c r="F168" s="33">
        <f t="shared" si="405"/>
        <v>0</v>
      </c>
      <c r="G168" s="33">
        <f t="shared" ref="G168:R168" si="409">G152-G163</f>
        <v>0</v>
      </c>
      <c r="H168" s="33">
        <f t="shared" si="409"/>
        <v>0</v>
      </c>
      <c r="I168" s="33">
        <f t="shared" si="409"/>
        <v>0</v>
      </c>
      <c r="J168" s="33">
        <f t="shared" si="409"/>
        <v>0</v>
      </c>
      <c r="K168" s="33">
        <f t="shared" si="409"/>
        <v>0</v>
      </c>
      <c r="L168" s="33">
        <f t="shared" si="409"/>
        <v>0</v>
      </c>
      <c r="M168" s="33">
        <f t="shared" si="409"/>
        <v>0</v>
      </c>
      <c r="N168" s="33">
        <f t="shared" si="409"/>
        <v>0</v>
      </c>
      <c r="O168" s="33">
        <f t="shared" si="409"/>
        <v>0</v>
      </c>
      <c r="P168" s="33">
        <f t="shared" si="409"/>
        <v>0</v>
      </c>
      <c r="Q168" s="33">
        <f t="shared" si="409"/>
        <v>0</v>
      </c>
      <c r="R168" s="33">
        <f t="shared" si="409"/>
        <v>0</v>
      </c>
    </row>
    <row r="169" spans="1:18" ht="15.75" customHeight="1" x14ac:dyDescent="0.25">
      <c r="A169" s="53">
        <v>162</v>
      </c>
      <c r="B169" s="83"/>
      <c r="C169" s="97"/>
      <c r="D169" s="94"/>
      <c r="E169" s="65" t="s">
        <v>14</v>
      </c>
      <c r="F169" s="65">
        <f t="shared" ref="F169:R169" si="410">SUM(F165:F168)</f>
        <v>30904.799999999999</v>
      </c>
      <c r="G169" s="65">
        <f t="shared" si="410"/>
        <v>29404.799999999999</v>
      </c>
      <c r="H169" s="65">
        <f t="shared" si="410"/>
        <v>1500</v>
      </c>
      <c r="I169" s="65">
        <f t="shared" si="410"/>
        <v>0</v>
      </c>
      <c r="J169" s="65">
        <f t="shared" si="410"/>
        <v>0</v>
      </c>
      <c r="K169" s="65">
        <f t="shared" si="410"/>
        <v>0</v>
      </c>
      <c r="L169" s="65">
        <f t="shared" si="410"/>
        <v>0</v>
      </c>
      <c r="M169" s="65">
        <f t="shared" si="410"/>
        <v>0</v>
      </c>
      <c r="N169" s="65">
        <f t="shared" si="410"/>
        <v>0</v>
      </c>
      <c r="O169" s="65">
        <f t="shared" si="410"/>
        <v>0</v>
      </c>
      <c r="P169" s="65">
        <f t="shared" si="410"/>
        <v>0</v>
      </c>
      <c r="Q169" s="65">
        <f t="shared" si="410"/>
        <v>0</v>
      </c>
      <c r="R169" s="65">
        <f t="shared" si="410"/>
        <v>0</v>
      </c>
    </row>
    <row r="170" spans="1:18" ht="16.5" customHeight="1" x14ac:dyDescent="0.25">
      <c r="A170" s="53">
        <v>163</v>
      </c>
      <c r="B170" s="81"/>
      <c r="C170" s="81" t="s">
        <v>254</v>
      </c>
      <c r="D170" s="92" t="s">
        <v>20</v>
      </c>
      <c r="E170" s="33" t="s">
        <v>15</v>
      </c>
      <c r="F170" s="33">
        <f t="shared" ref="F170:F173" si="411">SUM(G170:R170)</f>
        <v>0</v>
      </c>
      <c r="G170" s="33">
        <f>G143-G155-G165</f>
        <v>0</v>
      </c>
      <c r="H170" s="33">
        <f t="shared" ref="H170:R170" si="412">H143-H155-H165</f>
        <v>0</v>
      </c>
      <c r="I170" s="33">
        <f t="shared" si="412"/>
        <v>0</v>
      </c>
      <c r="J170" s="33">
        <f t="shared" si="412"/>
        <v>0</v>
      </c>
      <c r="K170" s="33">
        <f t="shared" si="412"/>
        <v>0</v>
      </c>
      <c r="L170" s="33">
        <f t="shared" si="412"/>
        <v>0</v>
      </c>
      <c r="M170" s="33">
        <f t="shared" si="412"/>
        <v>0</v>
      </c>
      <c r="N170" s="33">
        <f t="shared" si="412"/>
        <v>0</v>
      </c>
      <c r="O170" s="33">
        <f t="shared" si="412"/>
        <v>0</v>
      </c>
      <c r="P170" s="33">
        <f t="shared" si="412"/>
        <v>0</v>
      </c>
      <c r="Q170" s="33">
        <f t="shared" si="412"/>
        <v>0</v>
      </c>
      <c r="R170" s="33">
        <f t="shared" si="412"/>
        <v>0</v>
      </c>
    </row>
    <row r="171" spans="1:18" ht="16.5" customHeight="1" x14ac:dyDescent="0.25">
      <c r="A171" s="53">
        <v>164</v>
      </c>
      <c r="B171" s="82"/>
      <c r="C171" s="82"/>
      <c r="D171" s="93"/>
      <c r="E171" s="33" t="s">
        <v>16</v>
      </c>
      <c r="F171" s="33">
        <f t="shared" si="411"/>
        <v>33414</v>
      </c>
      <c r="G171" s="33">
        <f t="shared" ref="G171:R171" si="413">G144-G156-G166</f>
        <v>2150.5999999999985</v>
      </c>
      <c r="H171" s="33">
        <f t="shared" si="413"/>
        <v>29112.799999999999</v>
      </c>
      <c r="I171" s="33">
        <f t="shared" si="413"/>
        <v>2150.6</v>
      </c>
      <c r="J171" s="33">
        <f t="shared" si="413"/>
        <v>0</v>
      </c>
      <c r="K171" s="33">
        <f t="shared" si="413"/>
        <v>0</v>
      </c>
      <c r="L171" s="33">
        <f t="shared" si="413"/>
        <v>0</v>
      </c>
      <c r="M171" s="33">
        <f t="shared" si="413"/>
        <v>0</v>
      </c>
      <c r="N171" s="33">
        <f t="shared" si="413"/>
        <v>0</v>
      </c>
      <c r="O171" s="33">
        <f t="shared" si="413"/>
        <v>0</v>
      </c>
      <c r="P171" s="33">
        <f t="shared" si="413"/>
        <v>0</v>
      </c>
      <c r="Q171" s="33">
        <f t="shared" si="413"/>
        <v>0</v>
      </c>
      <c r="R171" s="33">
        <f t="shared" si="413"/>
        <v>0</v>
      </c>
    </row>
    <row r="172" spans="1:18" ht="16.5" customHeight="1" x14ac:dyDescent="0.25">
      <c r="A172" s="53">
        <v>165</v>
      </c>
      <c r="B172" s="82"/>
      <c r="C172" s="82"/>
      <c r="D172" s="93"/>
      <c r="E172" s="33" t="s">
        <v>17</v>
      </c>
      <c r="F172" s="33">
        <f t="shared" si="411"/>
        <v>2109239.6</v>
      </c>
      <c r="G172" s="33">
        <f t="shared" ref="G172:R172" si="414">G145-G157-G167</f>
        <v>191830.5</v>
      </c>
      <c r="H172" s="33">
        <f t="shared" si="414"/>
        <v>174419.1</v>
      </c>
      <c r="I172" s="33">
        <f t="shared" si="414"/>
        <v>173000</v>
      </c>
      <c r="J172" s="33">
        <f t="shared" si="414"/>
        <v>173110</v>
      </c>
      <c r="K172" s="33">
        <f t="shared" si="414"/>
        <v>174610</v>
      </c>
      <c r="L172" s="33">
        <f t="shared" si="414"/>
        <v>174610</v>
      </c>
      <c r="M172" s="33">
        <f t="shared" si="414"/>
        <v>174610</v>
      </c>
      <c r="N172" s="33">
        <f t="shared" si="414"/>
        <v>174610</v>
      </c>
      <c r="O172" s="33">
        <f t="shared" si="414"/>
        <v>174610</v>
      </c>
      <c r="P172" s="33">
        <f t="shared" si="414"/>
        <v>174610</v>
      </c>
      <c r="Q172" s="33">
        <f t="shared" si="414"/>
        <v>174610</v>
      </c>
      <c r="R172" s="33">
        <f t="shared" si="414"/>
        <v>174610</v>
      </c>
    </row>
    <row r="173" spans="1:18" ht="30" customHeight="1" x14ac:dyDescent="0.25">
      <c r="A173" s="53">
        <v>166</v>
      </c>
      <c r="B173" s="82"/>
      <c r="C173" s="82"/>
      <c r="D173" s="93"/>
      <c r="E173" s="33" t="s">
        <v>18</v>
      </c>
      <c r="F173" s="33">
        <f t="shared" si="411"/>
        <v>0</v>
      </c>
      <c r="G173" s="33">
        <f t="shared" ref="G173:R173" si="415">G146-G158-G168</f>
        <v>0</v>
      </c>
      <c r="H173" s="33">
        <f t="shared" si="415"/>
        <v>0</v>
      </c>
      <c r="I173" s="33">
        <f t="shared" si="415"/>
        <v>0</v>
      </c>
      <c r="J173" s="33">
        <f t="shared" si="415"/>
        <v>0</v>
      </c>
      <c r="K173" s="33">
        <f t="shared" si="415"/>
        <v>0</v>
      </c>
      <c r="L173" s="33">
        <f t="shared" si="415"/>
        <v>0</v>
      </c>
      <c r="M173" s="33">
        <f t="shared" si="415"/>
        <v>0</v>
      </c>
      <c r="N173" s="33">
        <f t="shared" si="415"/>
        <v>0</v>
      </c>
      <c r="O173" s="33">
        <f t="shared" si="415"/>
        <v>0</v>
      </c>
      <c r="P173" s="33">
        <f t="shared" si="415"/>
        <v>0</v>
      </c>
      <c r="Q173" s="33">
        <f t="shared" si="415"/>
        <v>0</v>
      </c>
      <c r="R173" s="33">
        <f t="shared" si="415"/>
        <v>0</v>
      </c>
    </row>
    <row r="174" spans="1:18" ht="16.5" customHeight="1" x14ac:dyDescent="0.25">
      <c r="A174" s="53">
        <v>167</v>
      </c>
      <c r="B174" s="83"/>
      <c r="C174" s="83"/>
      <c r="D174" s="94"/>
      <c r="E174" s="65" t="s">
        <v>14</v>
      </c>
      <c r="F174" s="65">
        <f t="shared" ref="F174:R174" si="416">SUM(F170:F173)</f>
        <v>2142653.6</v>
      </c>
      <c r="G174" s="65">
        <f t="shared" si="416"/>
        <v>193981.1</v>
      </c>
      <c r="H174" s="65">
        <f t="shared" si="416"/>
        <v>203531.9</v>
      </c>
      <c r="I174" s="65">
        <f t="shared" si="416"/>
        <v>175150.6</v>
      </c>
      <c r="J174" s="65">
        <f t="shared" si="416"/>
        <v>173110</v>
      </c>
      <c r="K174" s="65">
        <f t="shared" si="416"/>
        <v>174610</v>
      </c>
      <c r="L174" s="65">
        <f t="shared" si="416"/>
        <v>174610</v>
      </c>
      <c r="M174" s="65">
        <f t="shared" si="416"/>
        <v>174610</v>
      </c>
      <c r="N174" s="65">
        <f t="shared" si="416"/>
        <v>174610</v>
      </c>
      <c r="O174" s="65">
        <f t="shared" si="416"/>
        <v>174610</v>
      </c>
      <c r="P174" s="65">
        <f t="shared" si="416"/>
        <v>174610</v>
      </c>
      <c r="Q174" s="65">
        <f t="shared" si="416"/>
        <v>174610</v>
      </c>
      <c r="R174" s="65">
        <f t="shared" si="416"/>
        <v>174610</v>
      </c>
    </row>
    <row r="175" spans="1:18" x14ac:dyDescent="0.25">
      <c r="A175" s="53">
        <v>168</v>
      </c>
      <c r="B175" s="90" t="s">
        <v>21</v>
      </c>
      <c r="C175" s="90"/>
      <c r="D175" s="90"/>
      <c r="E175" s="90"/>
      <c r="F175" s="90"/>
      <c r="G175" s="90"/>
      <c r="H175" s="63"/>
      <c r="I175" s="64"/>
      <c r="J175" s="64"/>
      <c r="K175" s="64"/>
      <c r="L175" s="64"/>
      <c r="M175" s="64"/>
      <c r="N175" s="64"/>
      <c r="O175" s="64"/>
      <c r="P175" s="64"/>
      <c r="Q175" s="64"/>
      <c r="R175" s="64"/>
    </row>
    <row r="176" spans="1:18" ht="21" customHeight="1" x14ac:dyDescent="0.25">
      <c r="A176" s="53">
        <v>169</v>
      </c>
      <c r="B176" s="84"/>
      <c r="C176" s="88" t="s">
        <v>43</v>
      </c>
      <c r="D176" s="89" t="s">
        <v>20</v>
      </c>
      <c r="E176" s="33" t="s">
        <v>15</v>
      </c>
      <c r="F176" s="33">
        <f t="shared" ref="F176:F179" si="417">SUM(G176:R176)</f>
        <v>0</v>
      </c>
      <c r="G176" s="33">
        <f>G40+G118</f>
        <v>0</v>
      </c>
      <c r="H176" s="33">
        <f t="shared" ref="H176:R176" si="418">H40+H118</f>
        <v>0</v>
      </c>
      <c r="I176" s="33">
        <f t="shared" si="418"/>
        <v>0</v>
      </c>
      <c r="J176" s="33">
        <f t="shared" si="418"/>
        <v>0</v>
      </c>
      <c r="K176" s="33">
        <f t="shared" si="418"/>
        <v>0</v>
      </c>
      <c r="L176" s="33">
        <f t="shared" si="418"/>
        <v>0</v>
      </c>
      <c r="M176" s="33">
        <f t="shared" si="418"/>
        <v>0</v>
      </c>
      <c r="N176" s="33">
        <f t="shared" si="418"/>
        <v>0</v>
      </c>
      <c r="O176" s="33">
        <f t="shared" si="418"/>
        <v>0</v>
      </c>
      <c r="P176" s="33">
        <f t="shared" si="418"/>
        <v>0</v>
      </c>
      <c r="Q176" s="33">
        <f t="shared" si="418"/>
        <v>0</v>
      </c>
      <c r="R176" s="33">
        <f t="shared" si="418"/>
        <v>0</v>
      </c>
    </row>
    <row r="177" spans="1:18" ht="21" customHeight="1" x14ac:dyDescent="0.25">
      <c r="A177" s="53">
        <v>170</v>
      </c>
      <c r="B177" s="84"/>
      <c r="C177" s="88"/>
      <c r="D177" s="89"/>
      <c r="E177" s="33" t="s">
        <v>16</v>
      </c>
      <c r="F177" s="33">
        <f t="shared" si="417"/>
        <v>56119.000000000007</v>
      </c>
      <c r="G177" s="33">
        <f t="shared" ref="G177:R177" si="419">G41+G119</f>
        <v>27684</v>
      </c>
      <c r="H177" s="33">
        <f t="shared" si="419"/>
        <v>27698.600000000002</v>
      </c>
      <c r="I177" s="33">
        <f t="shared" si="419"/>
        <v>736.4</v>
      </c>
      <c r="J177" s="33">
        <f t="shared" si="419"/>
        <v>0</v>
      </c>
      <c r="K177" s="33">
        <f t="shared" si="419"/>
        <v>0</v>
      </c>
      <c r="L177" s="33">
        <f t="shared" si="419"/>
        <v>0</v>
      </c>
      <c r="M177" s="33">
        <f t="shared" si="419"/>
        <v>0</v>
      </c>
      <c r="N177" s="33">
        <f t="shared" si="419"/>
        <v>0</v>
      </c>
      <c r="O177" s="33">
        <f t="shared" si="419"/>
        <v>0</v>
      </c>
      <c r="P177" s="33">
        <f t="shared" si="419"/>
        <v>0</v>
      </c>
      <c r="Q177" s="33">
        <f t="shared" si="419"/>
        <v>0</v>
      </c>
      <c r="R177" s="33">
        <f t="shared" si="419"/>
        <v>0</v>
      </c>
    </row>
    <row r="178" spans="1:18" ht="15.75" customHeight="1" x14ac:dyDescent="0.25">
      <c r="A178" s="53">
        <v>171</v>
      </c>
      <c r="B178" s="84"/>
      <c r="C178" s="88"/>
      <c r="D178" s="89"/>
      <c r="E178" s="33" t="s">
        <v>17</v>
      </c>
      <c r="F178" s="33">
        <f t="shared" si="417"/>
        <v>2113976.7999999998</v>
      </c>
      <c r="G178" s="33">
        <f t="shared" ref="G178:R178" si="420">G42+G120</f>
        <v>194287.7</v>
      </c>
      <c r="H178" s="33">
        <f t="shared" si="420"/>
        <v>175919.1</v>
      </c>
      <c r="I178" s="33">
        <f t="shared" si="420"/>
        <v>173000</v>
      </c>
      <c r="J178" s="33">
        <f t="shared" si="420"/>
        <v>174530</v>
      </c>
      <c r="K178" s="33">
        <f t="shared" si="420"/>
        <v>174530</v>
      </c>
      <c r="L178" s="33">
        <f t="shared" si="420"/>
        <v>174530</v>
      </c>
      <c r="M178" s="33">
        <f t="shared" si="420"/>
        <v>174530</v>
      </c>
      <c r="N178" s="33">
        <f t="shared" si="420"/>
        <v>174530</v>
      </c>
      <c r="O178" s="33">
        <f t="shared" si="420"/>
        <v>174530</v>
      </c>
      <c r="P178" s="33">
        <f t="shared" si="420"/>
        <v>174530</v>
      </c>
      <c r="Q178" s="33">
        <f t="shared" si="420"/>
        <v>174530</v>
      </c>
      <c r="R178" s="33">
        <f t="shared" si="420"/>
        <v>174530</v>
      </c>
    </row>
    <row r="179" spans="1:18" ht="33" customHeight="1" x14ac:dyDescent="0.25">
      <c r="A179" s="53">
        <v>172</v>
      </c>
      <c r="B179" s="84"/>
      <c r="C179" s="88"/>
      <c r="D179" s="89"/>
      <c r="E179" s="33" t="s">
        <v>18</v>
      </c>
      <c r="F179" s="33">
        <f t="shared" si="417"/>
        <v>0</v>
      </c>
      <c r="G179" s="33">
        <f t="shared" ref="G179:R179" si="421">G43+G121</f>
        <v>0</v>
      </c>
      <c r="H179" s="33">
        <f t="shared" si="421"/>
        <v>0</v>
      </c>
      <c r="I179" s="33">
        <f t="shared" si="421"/>
        <v>0</v>
      </c>
      <c r="J179" s="33">
        <f t="shared" si="421"/>
        <v>0</v>
      </c>
      <c r="K179" s="33">
        <f t="shared" si="421"/>
        <v>0</v>
      </c>
      <c r="L179" s="33">
        <f t="shared" si="421"/>
        <v>0</v>
      </c>
      <c r="M179" s="33">
        <f t="shared" si="421"/>
        <v>0</v>
      </c>
      <c r="N179" s="33">
        <f t="shared" si="421"/>
        <v>0</v>
      </c>
      <c r="O179" s="33">
        <f t="shared" si="421"/>
        <v>0</v>
      </c>
      <c r="P179" s="33">
        <f t="shared" si="421"/>
        <v>0</v>
      </c>
      <c r="Q179" s="33">
        <f t="shared" si="421"/>
        <v>0</v>
      </c>
      <c r="R179" s="33">
        <f t="shared" si="421"/>
        <v>0</v>
      </c>
    </row>
    <row r="180" spans="1:18" x14ac:dyDescent="0.25">
      <c r="A180" s="53">
        <v>173</v>
      </c>
      <c r="B180" s="84"/>
      <c r="C180" s="88"/>
      <c r="D180" s="89"/>
      <c r="E180" s="65" t="s">
        <v>14</v>
      </c>
      <c r="F180" s="65">
        <f t="shared" ref="F180" si="422">SUM(F176:F179)</f>
        <v>2170095.7999999998</v>
      </c>
      <c r="G180" s="65">
        <f t="shared" ref="G180" si="423">SUM(G176:G179)</f>
        <v>221971.7</v>
      </c>
      <c r="H180" s="65">
        <f t="shared" ref="H180" si="424">SUM(H176:H179)</f>
        <v>203617.7</v>
      </c>
      <c r="I180" s="65">
        <f t="shared" ref="I180" si="425">SUM(I176:I179)</f>
        <v>173736.4</v>
      </c>
      <c r="J180" s="65">
        <f t="shared" ref="J180" si="426">SUM(J176:J179)</f>
        <v>174530</v>
      </c>
      <c r="K180" s="65">
        <f t="shared" ref="K180" si="427">SUM(K176:K179)</f>
        <v>174530</v>
      </c>
      <c r="L180" s="65">
        <f t="shared" ref="L180" si="428">SUM(L176:L179)</f>
        <v>174530</v>
      </c>
      <c r="M180" s="65">
        <f t="shared" ref="M180" si="429">SUM(M176:M179)</f>
        <v>174530</v>
      </c>
      <c r="N180" s="65">
        <f t="shared" ref="N180" si="430">SUM(N176:N179)</f>
        <v>174530</v>
      </c>
      <c r="O180" s="65">
        <f t="shared" ref="O180" si="431">SUM(O176:O179)</f>
        <v>174530</v>
      </c>
      <c r="P180" s="65">
        <f t="shared" ref="P180" si="432">SUM(P176:P179)</f>
        <v>174530</v>
      </c>
      <c r="Q180" s="65">
        <f t="shared" ref="Q180" si="433">SUM(Q176:Q179)</f>
        <v>174530</v>
      </c>
      <c r="R180" s="65">
        <f t="shared" ref="R180" si="434">SUM(R176:R179)</f>
        <v>174530</v>
      </c>
    </row>
    <row r="181" spans="1:18" ht="16.5" customHeight="1" x14ac:dyDescent="0.25">
      <c r="A181" s="53">
        <v>174</v>
      </c>
      <c r="B181" s="33"/>
      <c r="C181" s="88" t="s">
        <v>42</v>
      </c>
      <c r="D181" s="89" t="s">
        <v>20</v>
      </c>
      <c r="E181" s="33" t="s">
        <v>15</v>
      </c>
      <c r="F181" s="33">
        <f t="shared" ref="F181:F184" si="435">SUM(G181:R181)</f>
        <v>0</v>
      </c>
      <c r="G181" s="33">
        <f>G45+G123</f>
        <v>0</v>
      </c>
      <c r="H181" s="33">
        <f t="shared" ref="H181:R181" si="436">H45+H123</f>
        <v>0</v>
      </c>
      <c r="I181" s="33">
        <f t="shared" si="436"/>
        <v>0</v>
      </c>
      <c r="J181" s="33">
        <f t="shared" si="436"/>
        <v>0</v>
      </c>
      <c r="K181" s="33">
        <f t="shared" si="436"/>
        <v>0</v>
      </c>
      <c r="L181" s="33">
        <f t="shared" si="436"/>
        <v>0</v>
      </c>
      <c r="M181" s="33">
        <f t="shared" si="436"/>
        <v>0</v>
      </c>
      <c r="N181" s="33">
        <f t="shared" si="436"/>
        <v>0</v>
      </c>
      <c r="O181" s="33">
        <f t="shared" si="436"/>
        <v>0</v>
      </c>
      <c r="P181" s="33">
        <f t="shared" si="436"/>
        <v>0</v>
      </c>
      <c r="Q181" s="33">
        <f t="shared" si="436"/>
        <v>0</v>
      </c>
      <c r="R181" s="33">
        <f t="shared" si="436"/>
        <v>0</v>
      </c>
    </row>
    <row r="182" spans="1:18" ht="16.5" customHeight="1" x14ac:dyDescent="0.25">
      <c r="A182" s="53">
        <v>175</v>
      </c>
      <c r="B182" s="33"/>
      <c r="C182" s="88"/>
      <c r="D182" s="89"/>
      <c r="E182" s="33" t="s">
        <v>16</v>
      </c>
      <c r="F182" s="33">
        <f t="shared" si="435"/>
        <v>0</v>
      </c>
      <c r="G182" s="33">
        <f t="shared" ref="G182:R182" si="437">G46+G124</f>
        <v>0</v>
      </c>
      <c r="H182" s="33">
        <f t="shared" si="437"/>
        <v>0</v>
      </c>
      <c r="I182" s="33">
        <f t="shared" si="437"/>
        <v>0</v>
      </c>
      <c r="J182" s="33">
        <f t="shared" si="437"/>
        <v>0</v>
      </c>
      <c r="K182" s="33">
        <f t="shared" si="437"/>
        <v>0</v>
      </c>
      <c r="L182" s="33">
        <f t="shared" si="437"/>
        <v>0</v>
      </c>
      <c r="M182" s="33">
        <f t="shared" si="437"/>
        <v>0</v>
      </c>
      <c r="N182" s="33">
        <f t="shared" si="437"/>
        <v>0</v>
      </c>
      <c r="O182" s="33">
        <f t="shared" si="437"/>
        <v>0</v>
      </c>
      <c r="P182" s="33">
        <f t="shared" si="437"/>
        <v>0</v>
      </c>
      <c r="Q182" s="33">
        <f t="shared" si="437"/>
        <v>0</v>
      </c>
      <c r="R182" s="33">
        <f t="shared" si="437"/>
        <v>0</v>
      </c>
    </row>
    <row r="183" spans="1:18" x14ac:dyDescent="0.25">
      <c r="A183" s="53">
        <v>176</v>
      </c>
      <c r="B183" s="33"/>
      <c r="C183" s="88"/>
      <c r="D183" s="89"/>
      <c r="E183" s="33" t="s">
        <v>17</v>
      </c>
      <c r="F183" s="33">
        <f t="shared" si="435"/>
        <v>450</v>
      </c>
      <c r="G183" s="33">
        <f t="shared" ref="G183:R183" si="438">G47+G125</f>
        <v>0</v>
      </c>
      <c r="H183" s="33">
        <f t="shared" si="438"/>
        <v>0</v>
      </c>
      <c r="I183" s="33">
        <f t="shared" si="438"/>
        <v>0</v>
      </c>
      <c r="J183" s="33">
        <f t="shared" si="438"/>
        <v>50</v>
      </c>
      <c r="K183" s="33">
        <f t="shared" si="438"/>
        <v>50</v>
      </c>
      <c r="L183" s="33">
        <f t="shared" si="438"/>
        <v>50</v>
      </c>
      <c r="M183" s="33">
        <f t="shared" si="438"/>
        <v>50</v>
      </c>
      <c r="N183" s="33">
        <f t="shared" si="438"/>
        <v>50</v>
      </c>
      <c r="O183" s="33">
        <f t="shared" si="438"/>
        <v>50</v>
      </c>
      <c r="P183" s="33">
        <f t="shared" si="438"/>
        <v>50</v>
      </c>
      <c r="Q183" s="33">
        <f t="shared" si="438"/>
        <v>50</v>
      </c>
      <c r="R183" s="33">
        <f t="shared" si="438"/>
        <v>50</v>
      </c>
    </row>
    <row r="184" spans="1:18" ht="33" customHeight="1" x14ac:dyDescent="0.25">
      <c r="A184" s="53">
        <v>177</v>
      </c>
      <c r="B184" s="33"/>
      <c r="C184" s="88"/>
      <c r="D184" s="89"/>
      <c r="E184" s="33" t="s">
        <v>18</v>
      </c>
      <c r="F184" s="33">
        <f t="shared" si="435"/>
        <v>0</v>
      </c>
      <c r="G184" s="33">
        <f t="shared" ref="G184:R184" si="439">G48+G126</f>
        <v>0</v>
      </c>
      <c r="H184" s="33">
        <f t="shared" si="439"/>
        <v>0</v>
      </c>
      <c r="I184" s="33">
        <f t="shared" si="439"/>
        <v>0</v>
      </c>
      <c r="J184" s="33">
        <f t="shared" si="439"/>
        <v>0</v>
      </c>
      <c r="K184" s="33">
        <f t="shared" si="439"/>
        <v>0</v>
      </c>
      <c r="L184" s="33">
        <f t="shared" si="439"/>
        <v>0</v>
      </c>
      <c r="M184" s="33">
        <f t="shared" si="439"/>
        <v>0</v>
      </c>
      <c r="N184" s="33">
        <f t="shared" si="439"/>
        <v>0</v>
      </c>
      <c r="O184" s="33">
        <f t="shared" si="439"/>
        <v>0</v>
      </c>
      <c r="P184" s="33">
        <f t="shared" si="439"/>
        <v>0</v>
      </c>
      <c r="Q184" s="33">
        <f t="shared" si="439"/>
        <v>0</v>
      </c>
      <c r="R184" s="33">
        <f t="shared" si="439"/>
        <v>0</v>
      </c>
    </row>
    <row r="185" spans="1:18" x14ac:dyDescent="0.25">
      <c r="A185" s="53">
        <v>178</v>
      </c>
      <c r="B185" s="33"/>
      <c r="C185" s="88"/>
      <c r="D185" s="89"/>
      <c r="E185" s="65" t="s">
        <v>14</v>
      </c>
      <c r="F185" s="65">
        <f t="shared" ref="F185" si="440">SUM(F181:F184)</f>
        <v>450</v>
      </c>
      <c r="G185" s="65">
        <f t="shared" ref="G185" si="441">SUM(G181:G184)</f>
        <v>0</v>
      </c>
      <c r="H185" s="65">
        <f t="shared" ref="H185" si="442">SUM(H181:H184)</f>
        <v>0</v>
      </c>
      <c r="I185" s="65">
        <f t="shared" ref="I185" si="443">SUM(I181:I184)</f>
        <v>0</v>
      </c>
      <c r="J185" s="65">
        <f t="shared" ref="J185" si="444">SUM(J181:J184)</f>
        <v>50</v>
      </c>
      <c r="K185" s="65">
        <f t="shared" ref="K185" si="445">SUM(K181:K184)</f>
        <v>50</v>
      </c>
      <c r="L185" s="65">
        <f t="shared" ref="L185" si="446">SUM(L181:L184)</f>
        <v>50</v>
      </c>
      <c r="M185" s="65">
        <f t="shared" ref="M185" si="447">SUM(M181:M184)</f>
        <v>50</v>
      </c>
      <c r="N185" s="65">
        <f t="shared" ref="N185" si="448">SUM(N181:N184)</f>
        <v>50</v>
      </c>
      <c r="O185" s="65">
        <f t="shared" ref="O185" si="449">SUM(O181:O184)</f>
        <v>50</v>
      </c>
      <c r="P185" s="65">
        <f t="shared" ref="P185" si="450">SUM(P181:P184)</f>
        <v>50</v>
      </c>
      <c r="Q185" s="65">
        <f t="shared" ref="Q185" si="451">SUM(Q181:Q184)</f>
        <v>50</v>
      </c>
      <c r="R185" s="65">
        <f t="shared" ref="R185" si="452">SUM(R181:R184)</f>
        <v>50</v>
      </c>
    </row>
    <row r="186" spans="1:18" ht="20.25" customHeight="1" x14ac:dyDescent="0.25">
      <c r="A186" s="53">
        <v>179</v>
      </c>
      <c r="B186" s="33"/>
      <c r="C186" s="88" t="s">
        <v>45</v>
      </c>
      <c r="D186" s="89" t="s">
        <v>20</v>
      </c>
      <c r="E186" s="33" t="s">
        <v>15</v>
      </c>
      <c r="F186" s="33">
        <f t="shared" ref="F186:F189" si="453">SUM(G186:R186)</f>
        <v>0</v>
      </c>
      <c r="G186" s="33">
        <f>G56</f>
        <v>0</v>
      </c>
      <c r="H186" s="33">
        <f t="shared" ref="H186:R186" si="454">H56</f>
        <v>0</v>
      </c>
      <c r="I186" s="33">
        <f t="shared" si="454"/>
        <v>0</v>
      </c>
      <c r="J186" s="33">
        <f t="shared" si="454"/>
        <v>0</v>
      </c>
      <c r="K186" s="33">
        <f t="shared" si="454"/>
        <v>0</v>
      </c>
      <c r="L186" s="33">
        <f t="shared" si="454"/>
        <v>0</v>
      </c>
      <c r="M186" s="33">
        <f t="shared" si="454"/>
        <v>0</v>
      </c>
      <c r="N186" s="33">
        <f t="shared" si="454"/>
        <v>0</v>
      </c>
      <c r="O186" s="33">
        <f t="shared" si="454"/>
        <v>0</v>
      </c>
      <c r="P186" s="33">
        <f t="shared" si="454"/>
        <v>0</v>
      </c>
      <c r="Q186" s="33">
        <f t="shared" si="454"/>
        <v>0</v>
      </c>
      <c r="R186" s="33">
        <f t="shared" si="454"/>
        <v>0</v>
      </c>
    </row>
    <row r="187" spans="1:18" ht="20.25" customHeight="1" x14ac:dyDescent="0.25">
      <c r="A187" s="53">
        <v>180</v>
      </c>
      <c r="B187" s="33"/>
      <c r="C187" s="88"/>
      <c r="D187" s="89"/>
      <c r="E187" s="33" t="s">
        <v>16</v>
      </c>
      <c r="F187" s="33">
        <f t="shared" si="453"/>
        <v>0</v>
      </c>
      <c r="G187" s="33">
        <f t="shared" ref="G187:R187" si="455">G57</f>
        <v>0</v>
      </c>
      <c r="H187" s="33">
        <f t="shared" si="455"/>
        <v>0</v>
      </c>
      <c r="I187" s="33">
        <f t="shared" si="455"/>
        <v>0</v>
      </c>
      <c r="J187" s="33">
        <f t="shared" si="455"/>
        <v>0</v>
      </c>
      <c r="K187" s="33">
        <f t="shared" si="455"/>
        <v>0</v>
      </c>
      <c r="L187" s="33">
        <f t="shared" si="455"/>
        <v>0</v>
      </c>
      <c r="M187" s="33">
        <f t="shared" si="455"/>
        <v>0</v>
      </c>
      <c r="N187" s="33">
        <f t="shared" si="455"/>
        <v>0</v>
      </c>
      <c r="O187" s="33">
        <f t="shared" si="455"/>
        <v>0</v>
      </c>
      <c r="P187" s="33">
        <f t="shared" si="455"/>
        <v>0</v>
      </c>
      <c r="Q187" s="33">
        <f t="shared" si="455"/>
        <v>0</v>
      </c>
      <c r="R187" s="33">
        <f t="shared" si="455"/>
        <v>0</v>
      </c>
    </row>
    <row r="188" spans="1:18" x14ac:dyDescent="0.25">
      <c r="A188" s="53">
        <v>181</v>
      </c>
      <c r="B188" s="33"/>
      <c r="C188" s="88"/>
      <c r="D188" s="89"/>
      <c r="E188" s="33" t="s">
        <v>17</v>
      </c>
      <c r="F188" s="33">
        <f t="shared" si="453"/>
        <v>270</v>
      </c>
      <c r="G188" s="33">
        <f t="shared" ref="G188:R188" si="456">G58</f>
        <v>0</v>
      </c>
      <c r="H188" s="33">
        <f t="shared" si="456"/>
        <v>0</v>
      </c>
      <c r="I188" s="33">
        <f t="shared" si="456"/>
        <v>0</v>
      </c>
      <c r="J188" s="33">
        <f t="shared" si="456"/>
        <v>30</v>
      </c>
      <c r="K188" s="33">
        <f t="shared" si="456"/>
        <v>30</v>
      </c>
      <c r="L188" s="33">
        <f t="shared" si="456"/>
        <v>30</v>
      </c>
      <c r="M188" s="33">
        <f t="shared" si="456"/>
        <v>30</v>
      </c>
      <c r="N188" s="33">
        <f t="shared" si="456"/>
        <v>30</v>
      </c>
      <c r="O188" s="33">
        <f t="shared" si="456"/>
        <v>30</v>
      </c>
      <c r="P188" s="33">
        <f t="shared" si="456"/>
        <v>30</v>
      </c>
      <c r="Q188" s="33">
        <f t="shared" si="456"/>
        <v>30</v>
      </c>
      <c r="R188" s="33">
        <f t="shared" si="456"/>
        <v>30</v>
      </c>
    </row>
    <row r="189" spans="1:18" ht="33" customHeight="1" x14ac:dyDescent="0.25">
      <c r="A189" s="53">
        <v>182</v>
      </c>
      <c r="B189" s="33"/>
      <c r="C189" s="88"/>
      <c r="D189" s="89"/>
      <c r="E189" s="33" t="s">
        <v>18</v>
      </c>
      <c r="F189" s="33">
        <f t="shared" si="453"/>
        <v>0</v>
      </c>
      <c r="G189" s="33">
        <f t="shared" ref="G189:R189" si="457">G59</f>
        <v>0</v>
      </c>
      <c r="H189" s="33">
        <f t="shared" si="457"/>
        <v>0</v>
      </c>
      <c r="I189" s="33">
        <f t="shared" si="457"/>
        <v>0</v>
      </c>
      <c r="J189" s="33">
        <f t="shared" si="457"/>
        <v>0</v>
      </c>
      <c r="K189" s="33">
        <f t="shared" si="457"/>
        <v>0</v>
      </c>
      <c r="L189" s="33">
        <f t="shared" si="457"/>
        <v>0</v>
      </c>
      <c r="M189" s="33">
        <f t="shared" si="457"/>
        <v>0</v>
      </c>
      <c r="N189" s="33">
        <f t="shared" si="457"/>
        <v>0</v>
      </c>
      <c r="O189" s="33">
        <f t="shared" si="457"/>
        <v>0</v>
      </c>
      <c r="P189" s="33">
        <f t="shared" si="457"/>
        <v>0</v>
      </c>
      <c r="Q189" s="33">
        <f t="shared" si="457"/>
        <v>0</v>
      </c>
      <c r="R189" s="33">
        <f t="shared" si="457"/>
        <v>0</v>
      </c>
    </row>
    <row r="190" spans="1:18" x14ac:dyDescent="0.25">
      <c r="A190" s="53">
        <v>183</v>
      </c>
      <c r="B190" s="33"/>
      <c r="C190" s="88"/>
      <c r="D190" s="89"/>
      <c r="E190" s="65" t="s">
        <v>14</v>
      </c>
      <c r="F190" s="65">
        <f t="shared" ref="F190" si="458">SUM(F186:F189)</f>
        <v>270</v>
      </c>
      <c r="G190" s="65">
        <f t="shared" ref="G190" si="459">SUM(G186:G189)</f>
        <v>0</v>
      </c>
      <c r="H190" s="65">
        <f t="shared" ref="H190" si="460">SUM(H186:H189)</f>
        <v>0</v>
      </c>
      <c r="I190" s="65">
        <f t="shared" ref="I190" si="461">SUM(I186:I189)</f>
        <v>0</v>
      </c>
      <c r="J190" s="65">
        <f t="shared" ref="J190" si="462">SUM(J186:J189)</f>
        <v>30</v>
      </c>
      <c r="K190" s="65">
        <f t="shared" ref="K190" si="463">SUM(K186:K189)</f>
        <v>30</v>
      </c>
      <c r="L190" s="65">
        <f t="shared" ref="L190" si="464">SUM(L186:L189)</f>
        <v>30</v>
      </c>
      <c r="M190" s="65">
        <f t="shared" ref="M190" si="465">SUM(M186:M189)</f>
        <v>30</v>
      </c>
      <c r="N190" s="65">
        <f t="shared" ref="N190" si="466">SUM(N186:N189)</f>
        <v>30</v>
      </c>
      <c r="O190" s="65">
        <f t="shared" ref="O190" si="467">SUM(O186:O189)</f>
        <v>30</v>
      </c>
      <c r="P190" s="65">
        <f t="shared" ref="P190" si="468">SUM(P186:P189)</f>
        <v>30</v>
      </c>
      <c r="Q190" s="65">
        <f t="shared" ref="Q190" si="469">SUM(Q186:Q189)</f>
        <v>30</v>
      </c>
      <c r="R190" s="65">
        <f t="shared" ref="R190" si="470">SUM(R186:R189)</f>
        <v>30</v>
      </c>
    </row>
    <row r="191" spans="1:18" ht="16.5" customHeight="1" x14ac:dyDescent="0.25">
      <c r="A191" s="53">
        <v>184</v>
      </c>
      <c r="B191" s="84"/>
      <c r="C191" s="88" t="s">
        <v>46</v>
      </c>
      <c r="D191" s="89" t="s">
        <v>20</v>
      </c>
      <c r="E191" s="33" t="s">
        <v>15</v>
      </c>
      <c r="F191" s="33">
        <f t="shared" ref="F191:F194" si="471">SUM(G191:R191)</f>
        <v>0</v>
      </c>
      <c r="G191" s="33">
        <f>G133</f>
        <v>0</v>
      </c>
      <c r="H191" s="33">
        <f t="shared" ref="H191:R191" si="472">H133</f>
        <v>0</v>
      </c>
      <c r="I191" s="33">
        <f t="shared" si="472"/>
        <v>0</v>
      </c>
      <c r="J191" s="33">
        <f t="shared" si="472"/>
        <v>0</v>
      </c>
      <c r="K191" s="33">
        <f t="shared" si="472"/>
        <v>0</v>
      </c>
      <c r="L191" s="33">
        <f t="shared" si="472"/>
        <v>0</v>
      </c>
      <c r="M191" s="33">
        <f t="shared" si="472"/>
        <v>0</v>
      </c>
      <c r="N191" s="33">
        <f t="shared" si="472"/>
        <v>0</v>
      </c>
      <c r="O191" s="33">
        <f t="shared" si="472"/>
        <v>0</v>
      </c>
      <c r="P191" s="33">
        <f t="shared" si="472"/>
        <v>0</v>
      </c>
      <c r="Q191" s="33">
        <f t="shared" si="472"/>
        <v>0</v>
      </c>
      <c r="R191" s="33">
        <f t="shared" si="472"/>
        <v>0</v>
      </c>
    </row>
    <row r="192" spans="1:18" ht="16.5" customHeight="1" x14ac:dyDescent="0.25">
      <c r="A192" s="53">
        <v>185</v>
      </c>
      <c r="B192" s="84"/>
      <c r="C192" s="88"/>
      <c r="D192" s="89"/>
      <c r="E192" s="33" t="s">
        <v>16</v>
      </c>
      <c r="F192" s="33">
        <f t="shared" si="471"/>
        <v>279</v>
      </c>
      <c r="G192" s="33">
        <f t="shared" ref="G192:R192" si="473">G134</f>
        <v>93</v>
      </c>
      <c r="H192" s="33">
        <f t="shared" si="473"/>
        <v>93</v>
      </c>
      <c r="I192" s="33">
        <f t="shared" si="473"/>
        <v>93</v>
      </c>
      <c r="J192" s="33">
        <f t="shared" si="473"/>
        <v>0</v>
      </c>
      <c r="K192" s="33">
        <f t="shared" si="473"/>
        <v>0</v>
      </c>
      <c r="L192" s="33">
        <f t="shared" si="473"/>
        <v>0</v>
      </c>
      <c r="M192" s="33">
        <f t="shared" si="473"/>
        <v>0</v>
      </c>
      <c r="N192" s="33">
        <f t="shared" si="473"/>
        <v>0</v>
      </c>
      <c r="O192" s="33">
        <f t="shared" si="473"/>
        <v>0</v>
      </c>
      <c r="P192" s="33">
        <f t="shared" si="473"/>
        <v>0</v>
      </c>
      <c r="Q192" s="33">
        <f t="shared" si="473"/>
        <v>0</v>
      </c>
      <c r="R192" s="33">
        <f t="shared" si="473"/>
        <v>0</v>
      </c>
    </row>
    <row r="193" spans="1:18" ht="15.75" customHeight="1" x14ac:dyDescent="0.25">
      <c r="A193" s="53">
        <v>186</v>
      </c>
      <c r="B193" s="84"/>
      <c r="C193" s="88"/>
      <c r="D193" s="89"/>
      <c r="E193" s="33" t="s">
        <v>17</v>
      </c>
      <c r="F193" s="33">
        <f t="shared" si="471"/>
        <v>0</v>
      </c>
      <c r="G193" s="33">
        <f t="shared" ref="G193:R193" si="474">G135</f>
        <v>0</v>
      </c>
      <c r="H193" s="33">
        <f t="shared" si="474"/>
        <v>0</v>
      </c>
      <c r="I193" s="33">
        <f t="shared" si="474"/>
        <v>0</v>
      </c>
      <c r="J193" s="33">
        <f t="shared" si="474"/>
        <v>0</v>
      </c>
      <c r="K193" s="33">
        <f t="shared" si="474"/>
        <v>0</v>
      </c>
      <c r="L193" s="33">
        <f t="shared" si="474"/>
        <v>0</v>
      </c>
      <c r="M193" s="33">
        <f t="shared" si="474"/>
        <v>0</v>
      </c>
      <c r="N193" s="33">
        <f t="shared" si="474"/>
        <v>0</v>
      </c>
      <c r="O193" s="33">
        <f t="shared" si="474"/>
        <v>0</v>
      </c>
      <c r="P193" s="33">
        <f t="shared" si="474"/>
        <v>0</v>
      </c>
      <c r="Q193" s="33">
        <f t="shared" si="474"/>
        <v>0</v>
      </c>
      <c r="R193" s="33">
        <f t="shared" si="474"/>
        <v>0</v>
      </c>
    </row>
    <row r="194" spans="1:18" ht="33.75" customHeight="1" x14ac:dyDescent="0.25">
      <c r="A194" s="53">
        <v>187</v>
      </c>
      <c r="B194" s="84"/>
      <c r="C194" s="88"/>
      <c r="D194" s="89"/>
      <c r="E194" s="33" t="s">
        <v>18</v>
      </c>
      <c r="F194" s="33">
        <f t="shared" si="471"/>
        <v>0</v>
      </c>
      <c r="G194" s="33">
        <f t="shared" ref="G194:R194" si="475">G136</f>
        <v>0</v>
      </c>
      <c r="H194" s="33">
        <f t="shared" si="475"/>
        <v>0</v>
      </c>
      <c r="I194" s="33">
        <f t="shared" si="475"/>
        <v>0</v>
      </c>
      <c r="J194" s="33">
        <f t="shared" si="475"/>
        <v>0</v>
      </c>
      <c r="K194" s="33">
        <f t="shared" si="475"/>
        <v>0</v>
      </c>
      <c r="L194" s="33">
        <f t="shared" si="475"/>
        <v>0</v>
      </c>
      <c r="M194" s="33">
        <f t="shared" si="475"/>
        <v>0</v>
      </c>
      <c r="N194" s="33">
        <f t="shared" si="475"/>
        <v>0</v>
      </c>
      <c r="O194" s="33">
        <f t="shared" si="475"/>
        <v>0</v>
      </c>
      <c r="P194" s="33">
        <f t="shared" si="475"/>
        <v>0</v>
      </c>
      <c r="Q194" s="33">
        <f t="shared" si="475"/>
        <v>0</v>
      </c>
      <c r="R194" s="33">
        <f t="shared" si="475"/>
        <v>0</v>
      </c>
    </row>
    <row r="195" spans="1:18" x14ac:dyDescent="0.25">
      <c r="A195" s="53">
        <v>188</v>
      </c>
      <c r="B195" s="84"/>
      <c r="C195" s="88"/>
      <c r="D195" s="89"/>
      <c r="E195" s="65" t="s">
        <v>14</v>
      </c>
      <c r="F195" s="65">
        <f t="shared" ref="F195" si="476">SUM(F191:F194)</f>
        <v>279</v>
      </c>
      <c r="G195" s="65">
        <f t="shared" ref="G195" si="477">SUM(G191:G194)</f>
        <v>93</v>
      </c>
      <c r="H195" s="65">
        <f t="shared" ref="H195" si="478">SUM(H191:H194)</f>
        <v>93</v>
      </c>
      <c r="I195" s="65">
        <f t="shared" ref="I195" si="479">SUM(I191:I194)</f>
        <v>93</v>
      </c>
      <c r="J195" s="65">
        <f t="shared" ref="J195" si="480">SUM(J191:J194)</f>
        <v>0</v>
      </c>
      <c r="K195" s="65">
        <f t="shared" ref="K195" si="481">SUM(K191:K194)</f>
        <v>0</v>
      </c>
      <c r="L195" s="65">
        <f t="shared" ref="L195" si="482">SUM(L191:L194)</f>
        <v>0</v>
      </c>
      <c r="M195" s="65">
        <f t="shared" ref="M195" si="483">SUM(M191:M194)</f>
        <v>0</v>
      </c>
      <c r="N195" s="65">
        <f t="shared" ref="N195" si="484">SUM(N191:N194)</f>
        <v>0</v>
      </c>
      <c r="O195" s="65">
        <f t="shared" ref="O195" si="485">SUM(O191:O194)</f>
        <v>0</v>
      </c>
      <c r="P195" s="65">
        <f t="shared" ref="P195" si="486">SUM(P191:P194)</f>
        <v>0</v>
      </c>
      <c r="Q195" s="65">
        <f t="shared" ref="Q195" si="487">SUM(Q191:Q194)</f>
        <v>0</v>
      </c>
      <c r="R195" s="65">
        <f t="shared" ref="R195" si="488">SUM(R191:R194)</f>
        <v>0</v>
      </c>
    </row>
    <row r="196" spans="1:18" ht="18" customHeight="1" x14ac:dyDescent="0.25">
      <c r="A196" s="53">
        <v>189</v>
      </c>
      <c r="B196" s="84"/>
      <c r="C196" s="88" t="s">
        <v>47</v>
      </c>
      <c r="D196" s="89" t="s">
        <v>20</v>
      </c>
      <c r="E196" s="33" t="s">
        <v>15</v>
      </c>
      <c r="F196" s="33">
        <f t="shared" ref="F196:F199" si="489">SUM(G196:R196)</f>
        <v>0</v>
      </c>
      <c r="G196" s="33">
        <f>G128</f>
        <v>0</v>
      </c>
      <c r="H196" s="33">
        <f t="shared" ref="H196:R196" si="490">H128</f>
        <v>0</v>
      </c>
      <c r="I196" s="33">
        <f t="shared" si="490"/>
        <v>0</v>
      </c>
      <c r="J196" s="33">
        <f t="shared" si="490"/>
        <v>0</v>
      </c>
      <c r="K196" s="33">
        <f t="shared" si="490"/>
        <v>0</v>
      </c>
      <c r="L196" s="33">
        <f t="shared" si="490"/>
        <v>0</v>
      </c>
      <c r="M196" s="33">
        <f t="shared" si="490"/>
        <v>0</v>
      </c>
      <c r="N196" s="33">
        <f t="shared" si="490"/>
        <v>0</v>
      </c>
      <c r="O196" s="33">
        <f t="shared" si="490"/>
        <v>0</v>
      </c>
      <c r="P196" s="33">
        <f t="shared" si="490"/>
        <v>0</v>
      </c>
      <c r="Q196" s="33">
        <f t="shared" si="490"/>
        <v>0</v>
      </c>
      <c r="R196" s="33">
        <f t="shared" si="490"/>
        <v>0</v>
      </c>
    </row>
    <row r="197" spans="1:18" ht="18" customHeight="1" x14ac:dyDescent="0.25">
      <c r="A197" s="53">
        <v>190</v>
      </c>
      <c r="B197" s="84"/>
      <c r="C197" s="88"/>
      <c r="D197" s="89"/>
      <c r="E197" s="33" t="s">
        <v>16</v>
      </c>
      <c r="F197" s="33">
        <f t="shared" si="489"/>
        <v>3963.6000000000004</v>
      </c>
      <c r="G197" s="33">
        <f t="shared" ref="G197:R197" si="491">G129</f>
        <v>1321.2</v>
      </c>
      <c r="H197" s="33">
        <f t="shared" si="491"/>
        <v>1321.2</v>
      </c>
      <c r="I197" s="33">
        <f t="shared" si="491"/>
        <v>1321.2</v>
      </c>
      <c r="J197" s="33">
        <f t="shared" si="491"/>
        <v>0</v>
      </c>
      <c r="K197" s="33">
        <f t="shared" si="491"/>
        <v>0</v>
      </c>
      <c r="L197" s="33">
        <f t="shared" si="491"/>
        <v>0</v>
      </c>
      <c r="M197" s="33">
        <f t="shared" si="491"/>
        <v>0</v>
      </c>
      <c r="N197" s="33">
        <f t="shared" si="491"/>
        <v>0</v>
      </c>
      <c r="O197" s="33">
        <f t="shared" si="491"/>
        <v>0</v>
      </c>
      <c r="P197" s="33">
        <f t="shared" si="491"/>
        <v>0</v>
      </c>
      <c r="Q197" s="33">
        <f t="shared" si="491"/>
        <v>0</v>
      </c>
      <c r="R197" s="33">
        <f t="shared" si="491"/>
        <v>0</v>
      </c>
    </row>
    <row r="198" spans="1:18" ht="15.75" customHeight="1" x14ac:dyDescent="0.25">
      <c r="A198" s="53">
        <v>191</v>
      </c>
      <c r="B198" s="84"/>
      <c r="C198" s="88"/>
      <c r="D198" s="89"/>
      <c r="E198" s="33" t="s">
        <v>17</v>
      </c>
      <c r="F198" s="33">
        <f t="shared" si="489"/>
        <v>0</v>
      </c>
      <c r="G198" s="33">
        <f t="shared" ref="G198:R198" si="492">G130</f>
        <v>0</v>
      </c>
      <c r="H198" s="33">
        <f t="shared" si="492"/>
        <v>0</v>
      </c>
      <c r="I198" s="33">
        <f t="shared" si="492"/>
        <v>0</v>
      </c>
      <c r="J198" s="33">
        <f t="shared" si="492"/>
        <v>0</v>
      </c>
      <c r="K198" s="33">
        <f t="shared" si="492"/>
        <v>0</v>
      </c>
      <c r="L198" s="33">
        <f t="shared" si="492"/>
        <v>0</v>
      </c>
      <c r="M198" s="33">
        <f t="shared" si="492"/>
        <v>0</v>
      </c>
      <c r="N198" s="33">
        <f t="shared" si="492"/>
        <v>0</v>
      </c>
      <c r="O198" s="33">
        <f t="shared" si="492"/>
        <v>0</v>
      </c>
      <c r="P198" s="33">
        <f t="shared" si="492"/>
        <v>0</v>
      </c>
      <c r="Q198" s="33">
        <f t="shared" si="492"/>
        <v>0</v>
      </c>
      <c r="R198" s="33">
        <f t="shared" si="492"/>
        <v>0</v>
      </c>
    </row>
    <row r="199" spans="1:18" ht="32.25" customHeight="1" x14ac:dyDescent="0.25">
      <c r="A199" s="53">
        <v>192</v>
      </c>
      <c r="B199" s="84"/>
      <c r="C199" s="88"/>
      <c r="D199" s="89"/>
      <c r="E199" s="33" t="s">
        <v>18</v>
      </c>
      <c r="F199" s="33">
        <f t="shared" si="489"/>
        <v>0</v>
      </c>
      <c r="G199" s="33">
        <f t="shared" ref="G199:R199" si="493">G131</f>
        <v>0</v>
      </c>
      <c r="H199" s="33">
        <f t="shared" si="493"/>
        <v>0</v>
      </c>
      <c r="I199" s="33">
        <f t="shared" si="493"/>
        <v>0</v>
      </c>
      <c r="J199" s="33">
        <f t="shared" si="493"/>
        <v>0</v>
      </c>
      <c r="K199" s="33">
        <f t="shared" si="493"/>
        <v>0</v>
      </c>
      <c r="L199" s="33">
        <f t="shared" si="493"/>
        <v>0</v>
      </c>
      <c r="M199" s="33">
        <f t="shared" si="493"/>
        <v>0</v>
      </c>
      <c r="N199" s="33">
        <f t="shared" si="493"/>
        <v>0</v>
      </c>
      <c r="O199" s="33">
        <f t="shared" si="493"/>
        <v>0</v>
      </c>
      <c r="P199" s="33">
        <f t="shared" si="493"/>
        <v>0</v>
      </c>
      <c r="Q199" s="33">
        <f t="shared" si="493"/>
        <v>0</v>
      </c>
      <c r="R199" s="33">
        <f t="shared" si="493"/>
        <v>0</v>
      </c>
    </row>
    <row r="200" spans="1:18" x14ac:dyDescent="0.25">
      <c r="A200" s="53">
        <v>193</v>
      </c>
      <c r="B200" s="84"/>
      <c r="C200" s="88"/>
      <c r="D200" s="89"/>
      <c r="E200" s="65" t="s">
        <v>14</v>
      </c>
      <c r="F200" s="65">
        <f t="shared" ref="F200" si="494">SUM(F196:F199)</f>
        <v>3963.6000000000004</v>
      </c>
      <c r="G200" s="65">
        <f t="shared" ref="G200" si="495">SUM(G196:G199)</f>
        <v>1321.2</v>
      </c>
      <c r="H200" s="65">
        <f t="shared" ref="H200" si="496">SUM(H196:H199)</f>
        <v>1321.2</v>
      </c>
      <c r="I200" s="65">
        <f t="shared" ref="I200" si="497">SUM(I196:I199)</f>
        <v>1321.2</v>
      </c>
      <c r="J200" s="65">
        <f t="shared" ref="J200" si="498">SUM(J196:J199)</f>
        <v>0</v>
      </c>
      <c r="K200" s="65">
        <f t="shared" ref="K200" si="499">SUM(K196:K199)</f>
        <v>0</v>
      </c>
      <c r="L200" s="65">
        <f t="shared" ref="L200" si="500">SUM(L196:L199)</f>
        <v>0</v>
      </c>
      <c r="M200" s="65">
        <f t="shared" ref="M200" si="501">SUM(M196:M199)</f>
        <v>0</v>
      </c>
      <c r="N200" s="65">
        <f t="shared" ref="N200" si="502">SUM(N196:N199)</f>
        <v>0</v>
      </c>
      <c r="O200" s="65">
        <f t="shared" ref="O200" si="503">SUM(O196:O199)</f>
        <v>0</v>
      </c>
      <c r="P200" s="65">
        <f t="shared" ref="P200" si="504">SUM(P196:P199)</f>
        <v>0</v>
      </c>
      <c r="Q200" s="65">
        <f t="shared" ref="Q200" si="505">SUM(Q196:Q199)</f>
        <v>0</v>
      </c>
      <c r="R200" s="65">
        <f t="shared" ref="R200" si="506">SUM(R196:R199)</f>
        <v>0</v>
      </c>
    </row>
    <row r="201" spans="1:18" x14ac:dyDescent="0.25">
      <c r="B201" s="66"/>
      <c r="C201" s="66"/>
      <c r="D201" s="66"/>
      <c r="E201" s="66"/>
      <c r="F201" s="66"/>
      <c r="G201" s="66"/>
      <c r="H201" s="66"/>
      <c r="I201" s="66"/>
      <c r="J201" s="66"/>
      <c r="K201" s="66"/>
      <c r="L201" s="66"/>
      <c r="M201" s="66"/>
      <c r="N201" s="66"/>
      <c r="O201" s="66"/>
      <c r="P201" s="66"/>
      <c r="Q201" s="66"/>
      <c r="R201" s="66"/>
    </row>
    <row r="202" spans="1:18" x14ac:dyDescent="0.25">
      <c r="B202" s="66"/>
      <c r="C202" s="66"/>
      <c r="D202" s="66"/>
      <c r="E202" s="66"/>
      <c r="F202" s="66"/>
      <c r="G202" s="66"/>
      <c r="H202" s="66"/>
      <c r="I202" s="66"/>
      <c r="J202" s="66"/>
      <c r="K202" s="66"/>
      <c r="L202" s="66"/>
      <c r="M202" s="66"/>
      <c r="N202" s="66"/>
      <c r="O202" s="66"/>
      <c r="P202" s="66"/>
      <c r="Q202" s="66"/>
      <c r="R202" s="66"/>
    </row>
    <row r="203" spans="1:18" x14ac:dyDescent="0.25">
      <c r="B203" s="66"/>
      <c r="C203" s="66"/>
      <c r="D203" s="66"/>
      <c r="E203" s="66"/>
      <c r="F203" s="66"/>
      <c r="G203" s="66"/>
      <c r="H203" s="66"/>
      <c r="I203" s="66"/>
      <c r="J203" s="66"/>
      <c r="K203" s="66"/>
      <c r="L203" s="66"/>
      <c r="M203" s="66"/>
      <c r="N203" s="66"/>
      <c r="O203" s="66"/>
      <c r="P203" s="66"/>
      <c r="Q203" s="66"/>
      <c r="R203" s="66"/>
    </row>
    <row r="204" spans="1:18" x14ac:dyDescent="0.25">
      <c r="B204" s="66"/>
      <c r="C204" s="66"/>
      <c r="D204" s="66"/>
      <c r="E204" s="66"/>
      <c r="F204" s="66"/>
      <c r="G204" s="66"/>
      <c r="H204" s="66"/>
      <c r="I204" s="66"/>
      <c r="J204" s="66"/>
      <c r="K204" s="66"/>
      <c r="L204" s="66"/>
      <c r="M204" s="66"/>
      <c r="N204" s="66"/>
      <c r="O204" s="66"/>
      <c r="P204" s="66"/>
      <c r="Q204" s="66"/>
      <c r="R204" s="66"/>
    </row>
    <row r="205" spans="1:18" x14ac:dyDescent="0.25">
      <c r="B205" s="66"/>
      <c r="C205" s="66"/>
      <c r="D205" s="66"/>
      <c r="E205" s="66"/>
      <c r="F205" s="66"/>
      <c r="G205" s="66"/>
      <c r="H205" s="66"/>
      <c r="I205" s="66"/>
      <c r="J205" s="66"/>
      <c r="K205" s="66"/>
      <c r="L205" s="66"/>
      <c r="M205" s="66"/>
      <c r="N205" s="66"/>
      <c r="O205" s="66"/>
      <c r="P205" s="66"/>
      <c r="Q205" s="66"/>
      <c r="R205" s="66"/>
    </row>
    <row r="206" spans="1:18" x14ac:dyDescent="0.25">
      <c r="B206" s="66"/>
      <c r="C206" s="66"/>
      <c r="D206" s="66"/>
      <c r="E206" s="66"/>
      <c r="F206" s="66"/>
      <c r="G206" s="66"/>
      <c r="H206" s="66"/>
      <c r="I206" s="66"/>
      <c r="J206" s="66"/>
      <c r="K206" s="66"/>
      <c r="L206" s="66"/>
      <c r="M206" s="66"/>
      <c r="N206" s="66"/>
      <c r="O206" s="66"/>
      <c r="P206" s="66"/>
      <c r="Q206" s="66"/>
      <c r="R206" s="66"/>
    </row>
    <row r="207" spans="1:18" x14ac:dyDescent="0.25">
      <c r="B207" s="66"/>
      <c r="C207" s="66"/>
      <c r="D207" s="66"/>
      <c r="E207" s="66"/>
      <c r="F207" s="66"/>
      <c r="G207" s="66"/>
      <c r="H207" s="66"/>
      <c r="I207" s="66"/>
      <c r="J207" s="66"/>
      <c r="K207" s="66"/>
      <c r="L207" s="66"/>
      <c r="M207" s="66"/>
      <c r="N207" s="66"/>
      <c r="O207" s="66"/>
      <c r="P207" s="66"/>
      <c r="Q207" s="66"/>
      <c r="R207" s="66"/>
    </row>
    <row r="208" spans="1:18" x14ac:dyDescent="0.25">
      <c r="B208" s="66"/>
      <c r="C208" s="66"/>
      <c r="D208" s="66"/>
      <c r="E208" s="66"/>
      <c r="F208" s="66"/>
      <c r="G208" s="66"/>
      <c r="H208" s="66"/>
      <c r="I208" s="66"/>
      <c r="J208" s="66"/>
      <c r="K208" s="66"/>
      <c r="L208" s="66"/>
      <c r="M208" s="66"/>
      <c r="N208" s="66"/>
      <c r="O208" s="66"/>
      <c r="P208" s="66"/>
      <c r="Q208" s="66"/>
      <c r="R208" s="66"/>
    </row>
    <row r="209" spans="2:18" x14ac:dyDescent="0.25">
      <c r="B209" s="66"/>
      <c r="C209" s="66"/>
      <c r="D209" s="66"/>
      <c r="E209" s="66"/>
      <c r="F209" s="66"/>
      <c r="G209" s="66"/>
      <c r="H209" s="66"/>
      <c r="I209" s="66"/>
      <c r="J209" s="66"/>
      <c r="K209" s="66"/>
      <c r="L209" s="66"/>
      <c r="M209" s="66"/>
      <c r="N209" s="66"/>
      <c r="O209" s="66"/>
      <c r="P209" s="66"/>
      <c r="Q209" s="66"/>
      <c r="R209" s="66"/>
    </row>
    <row r="210" spans="2:18" x14ac:dyDescent="0.25">
      <c r="B210" s="66"/>
      <c r="C210" s="66"/>
      <c r="D210" s="66"/>
      <c r="E210" s="66"/>
      <c r="F210" s="66"/>
      <c r="G210" s="66"/>
      <c r="H210" s="66"/>
      <c r="I210" s="66"/>
      <c r="J210" s="66"/>
      <c r="K210" s="66"/>
      <c r="L210" s="66"/>
      <c r="M210" s="66"/>
      <c r="N210" s="66"/>
      <c r="O210" s="66"/>
      <c r="P210" s="66"/>
      <c r="Q210" s="66"/>
      <c r="R210" s="66"/>
    </row>
    <row r="211" spans="2:18" x14ac:dyDescent="0.25">
      <c r="B211" s="66"/>
      <c r="C211" s="66"/>
      <c r="D211" s="66"/>
      <c r="E211" s="66"/>
      <c r="F211" s="66"/>
      <c r="G211" s="66"/>
      <c r="H211" s="66"/>
      <c r="I211" s="66"/>
      <c r="J211" s="66"/>
      <c r="K211" s="66"/>
      <c r="L211" s="66"/>
      <c r="M211" s="66"/>
      <c r="N211" s="66"/>
      <c r="O211" s="66"/>
      <c r="P211" s="66"/>
      <c r="Q211" s="66"/>
      <c r="R211" s="66"/>
    </row>
    <row r="212" spans="2:18" x14ac:dyDescent="0.25">
      <c r="B212" s="66"/>
      <c r="C212" s="66"/>
      <c r="D212" s="66"/>
      <c r="E212" s="66"/>
      <c r="F212" s="66"/>
      <c r="G212" s="66"/>
      <c r="H212" s="66"/>
      <c r="I212" s="66"/>
      <c r="J212" s="66"/>
      <c r="K212" s="66"/>
      <c r="L212" s="66"/>
      <c r="M212" s="66"/>
      <c r="N212" s="66"/>
      <c r="O212" s="66"/>
      <c r="P212" s="66"/>
      <c r="Q212" s="66"/>
      <c r="R212" s="66"/>
    </row>
    <row r="213" spans="2:18" x14ac:dyDescent="0.25">
      <c r="B213" s="66"/>
      <c r="C213" s="66"/>
      <c r="D213" s="66"/>
      <c r="E213" s="66"/>
      <c r="F213" s="66"/>
      <c r="G213" s="66"/>
      <c r="H213" s="66"/>
      <c r="I213" s="66"/>
      <c r="J213" s="66"/>
      <c r="K213" s="66"/>
      <c r="L213" s="66"/>
      <c r="M213" s="66"/>
      <c r="N213" s="66"/>
      <c r="O213" s="66"/>
      <c r="P213" s="66"/>
      <c r="Q213" s="66"/>
      <c r="R213" s="66"/>
    </row>
    <row r="214" spans="2:18" x14ac:dyDescent="0.25">
      <c r="B214" s="66"/>
      <c r="C214" s="66"/>
      <c r="D214" s="66"/>
      <c r="E214" s="66"/>
      <c r="F214" s="66"/>
      <c r="G214" s="66"/>
      <c r="H214" s="66"/>
      <c r="I214" s="66"/>
      <c r="J214" s="66"/>
      <c r="K214" s="66"/>
      <c r="L214" s="66"/>
      <c r="M214" s="66"/>
      <c r="N214" s="66"/>
      <c r="O214" s="66"/>
      <c r="P214" s="66"/>
      <c r="Q214" s="66"/>
      <c r="R214" s="66"/>
    </row>
    <row r="215" spans="2:18" x14ac:dyDescent="0.25">
      <c r="B215" s="66"/>
      <c r="C215" s="66"/>
      <c r="D215" s="66"/>
      <c r="E215" s="66"/>
      <c r="F215" s="66"/>
      <c r="G215" s="66"/>
      <c r="H215" s="66"/>
      <c r="I215" s="66"/>
      <c r="J215" s="66"/>
      <c r="K215" s="66"/>
      <c r="L215" s="66"/>
      <c r="M215" s="66"/>
      <c r="N215" s="66"/>
      <c r="O215" s="66"/>
      <c r="P215" s="66"/>
      <c r="Q215" s="66"/>
      <c r="R215" s="66"/>
    </row>
    <row r="216" spans="2:18" x14ac:dyDescent="0.25">
      <c r="B216" s="66"/>
      <c r="C216" s="66"/>
      <c r="D216" s="66"/>
      <c r="E216" s="66"/>
      <c r="F216" s="66"/>
      <c r="G216" s="66"/>
      <c r="H216" s="66"/>
      <c r="I216" s="66"/>
      <c r="J216" s="66"/>
      <c r="K216" s="66"/>
      <c r="L216" s="66"/>
      <c r="M216" s="66"/>
      <c r="N216" s="66"/>
      <c r="O216" s="66"/>
      <c r="P216" s="66"/>
      <c r="Q216" s="66"/>
      <c r="R216" s="66"/>
    </row>
    <row r="217" spans="2:18" x14ac:dyDescent="0.25">
      <c r="B217" s="66"/>
      <c r="C217" s="66"/>
      <c r="D217" s="66"/>
      <c r="E217" s="66"/>
      <c r="F217" s="66"/>
      <c r="G217" s="66"/>
      <c r="H217" s="66"/>
      <c r="I217" s="66"/>
      <c r="J217" s="66"/>
      <c r="K217" s="66"/>
      <c r="L217" s="66"/>
      <c r="M217" s="66"/>
      <c r="N217" s="66"/>
      <c r="O217" s="66"/>
      <c r="P217" s="66"/>
      <c r="Q217" s="66"/>
      <c r="R217" s="66"/>
    </row>
    <row r="218" spans="2:18" x14ac:dyDescent="0.25">
      <c r="B218" s="66"/>
      <c r="C218" s="66"/>
      <c r="D218" s="66"/>
      <c r="E218" s="66"/>
      <c r="F218" s="66"/>
      <c r="G218" s="66"/>
      <c r="H218" s="66"/>
      <c r="I218" s="66"/>
      <c r="J218" s="66"/>
      <c r="K218" s="66"/>
      <c r="L218" s="66"/>
      <c r="M218" s="66"/>
      <c r="N218" s="66"/>
      <c r="O218" s="66"/>
      <c r="P218" s="66"/>
      <c r="Q218" s="66"/>
      <c r="R218" s="66"/>
    </row>
    <row r="219" spans="2:18" x14ac:dyDescent="0.25">
      <c r="B219" s="66"/>
      <c r="C219" s="66"/>
      <c r="D219" s="66"/>
      <c r="E219" s="66"/>
      <c r="F219" s="66"/>
      <c r="G219" s="66"/>
      <c r="H219" s="66"/>
      <c r="I219" s="66"/>
      <c r="J219" s="66"/>
      <c r="K219" s="66"/>
      <c r="L219" s="66"/>
      <c r="M219" s="66"/>
      <c r="N219" s="66"/>
      <c r="O219" s="66"/>
      <c r="P219" s="66"/>
      <c r="Q219" s="66"/>
      <c r="R219" s="66"/>
    </row>
    <row r="220" spans="2:18" x14ac:dyDescent="0.25">
      <c r="B220" s="66"/>
      <c r="C220" s="66"/>
      <c r="D220" s="66"/>
      <c r="E220" s="66"/>
      <c r="F220" s="66"/>
      <c r="G220" s="66"/>
      <c r="H220" s="66"/>
      <c r="I220" s="66"/>
      <c r="J220" s="66"/>
      <c r="K220" s="66"/>
      <c r="L220" s="66"/>
      <c r="M220" s="66"/>
      <c r="N220" s="66"/>
      <c r="O220" s="66"/>
      <c r="P220" s="66"/>
      <c r="Q220" s="66"/>
      <c r="R220" s="66"/>
    </row>
    <row r="221" spans="2:18" x14ac:dyDescent="0.25">
      <c r="B221" s="66"/>
      <c r="C221" s="66"/>
      <c r="D221" s="66"/>
      <c r="E221" s="66"/>
      <c r="F221" s="66"/>
      <c r="G221" s="66"/>
      <c r="H221" s="66"/>
      <c r="I221" s="66"/>
      <c r="J221" s="66"/>
      <c r="K221" s="66"/>
      <c r="L221" s="66"/>
      <c r="M221" s="66"/>
      <c r="N221" s="66"/>
      <c r="O221" s="66"/>
      <c r="P221" s="66"/>
      <c r="Q221" s="66"/>
      <c r="R221" s="66"/>
    </row>
    <row r="222" spans="2:18" x14ac:dyDescent="0.25">
      <c r="B222" s="66"/>
      <c r="C222" s="66"/>
      <c r="D222" s="66"/>
      <c r="E222" s="66"/>
      <c r="F222" s="66"/>
      <c r="G222" s="66"/>
      <c r="H222" s="66"/>
      <c r="I222" s="66"/>
      <c r="J222" s="66"/>
      <c r="K222" s="66"/>
      <c r="L222" s="66"/>
      <c r="M222" s="66"/>
      <c r="N222" s="66"/>
      <c r="O222" s="66"/>
      <c r="P222" s="66"/>
      <c r="Q222" s="66"/>
      <c r="R222" s="66"/>
    </row>
    <row r="223" spans="2:18" x14ac:dyDescent="0.25">
      <c r="B223" s="66"/>
      <c r="C223" s="66"/>
      <c r="D223" s="66"/>
      <c r="E223" s="66"/>
      <c r="F223" s="66"/>
      <c r="G223" s="66"/>
      <c r="H223" s="66"/>
      <c r="I223" s="66"/>
      <c r="J223" s="66"/>
      <c r="K223" s="66"/>
      <c r="L223" s="66"/>
      <c r="M223" s="66"/>
      <c r="N223" s="66"/>
      <c r="O223" s="66"/>
      <c r="P223" s="66"/>
      <c r="Q223" s="66"/>
      <c r="R223" s="66"/>
    </row>
    <row r="224" spans="2:18" x14ac:dyDescent="0.25">
      <c r="B224" s="66"/>
      <c r="C224" s="66"/>
      <c r="D224" s="66"/>
      <c r="E224" s="66"/>
      <c r="F224" s="66"/>
      <c r="G224" s="66"/>
      <c r="H224" s="66"/>
      <c r="I224" s="66"/>
      <c r="J224" s="66"/>
      <c r="K224" s="66"/>
      <c r="L224" s="66"/>
      <c r="M224" s="66"/>
      <c r="N224" s="66"/>
      <c r="O224" s="66"/>
      <c r="P224" s="66"/>
      <c r="Q224" s="66"/>
      <c r="R224" s="66"/>
    </row>
    <row r="225" spans="2:18" x14ac:dyDescent="0.25">
      <c r="B225" s="66"/>
      <c r="C225" s="66"/>
      <c r="D225" s="66"/>
      <c r="E225" s="66"/>
      <c r="F225" s="66"/>
      <c r="G225" s="66"/>
      <c r="H225" s="66"/>
      <c r="I225" s="66"/>
      <c r="J225" s="66"/>
      <c r="K225" s="66"/>
      <c r="L225" s="66"/>
      <c r="M225" s="66"/>
      <c r="N225" s="66"/>
      <c r="O225" s="66"/>
      <c r="P225" s="66"/>
      <c r="Q225" s="66"/>
      <c r="R225" s="66"/>
    </row>
    <row r="226" spans="2:18" x14ac:dyDescent="0.25">
      <c r="B226" s="66"/>
      <c r="C226" s="66"/>
      <c r="D226" s="66"/>
      <c r="E226" s="66"/>
      <c r="F226" s="66"/>
      <c r="G226" s="66"/>
      <c r="H226" s="66"/>
      <c r="I226" s="66"/>
      <c r="J226" s="66"/>
      <c r="K226" s="66"/>
      <c r="L226" s="66"/>
      <c r="M226" s="66"/>
      <c r="N226" s="66"/>
      <c r="O226" s="66"/>
      <c r="P226" s="66"/>
      <c r="Q226" s="66"/>
      <c r="R226" s="66"/>
    </row>
    <row r="227" spans="2:18" x14ac:dyDescent="0.25">
      <c r="B227" s="66"/>
      <c r="C227" s="66"/>
      <c r="D227" s="66"/>
      <c r="E227" s="66"/>
      <c r="F227" s="66"/>
      <c r="G227" s="66"/>
      <c r="H227" s="66"/>
      <c r="I227" s="66"/>
      <c r="J227" s="66"/>
      <c r="K227" s="66"/>
      <c r="L227" s="66"/>
      <c r="M227" s="66"/>
      <c r="N227" s="66"/>
      <c r="O227" s="66"/>
      <c r="P227" s="66"/>
      <c r="Q227" s="66"/>
      <c r="R227" s="66"/>
    </row>
    <row r="228" spans="2:18" x14ac:dyDescent="0.25">
      <c r="B228" s="66"/>
      <c r="C228" s="66"/>
      <c r="D228" s="66"/>
      <c r="E228" s="66"/>
      <c r="F228" s="66"/>
      <c r="G228" s="66"/>
      <c r="H228" s="66"/>
      <c r="I228" s="66"/>
      <c r="J228" s="66"/>
      <c r="K228" s="66"/>
      <c r="L228" s="66"/>
      <c r="M228" s="66"/>
      <c r="N228" s="66"/>
      <c r="O228" s="66"/>
      <c r="P228" s="66"/>
      <c r="Q228" s="66"/>
      <c r="R228" s="66"/>
    </row>
    <row r="229" spans="2:18" x14ac:dyDescent="0.25">
      <c r="B229" s="66"/>
      <c r="C229" s="66"/>
      <c r="D229" s="66"/>
      <c r="E229" s="66"/>
      <c r="F229" s="66"/>
      <c r="G229" s="66"/>
      <c r="H229" s="66"/>
      <c r="I229" s="66"/>
      <c r="J229" s="66"/>
      <c r="K229" s="66"/>
      <c r="L229" s="66"/>
      <c r="M229" s="66"/>
      <c r="N229" s="66"/>
      <c r="O229" s="66"/>
      <c r="P229" s="66"/>
      <c r="Q229" s="66"/>
      <c r="R229" s="66"/>
    </row>
    <row r="230" spans="2:18" x14ac:dyDescent="0.25">
      <c r="B230" s="66"/>
      <c r="C230" s="66"/>
      <c r="D230" s="66"/>
      <c r="E230" s="66"/>
      <c r="F230" s="66"/>
      <c r="G230" s="66"/>
      <c r="H230" s="66"/>
      <c r="I230" s="66"/>
      <c r="J230" s="66"/>
      <c r="K230" s="66"/>
      <c r="L230" s="66"/>
      <c r="M230" s="66"/>
      <c r="N230" s="66"/>
      <c r="O230" s="66"/>
      <c r="P230" s="66"/>
      <c r="Q230" s="66"/>
      <c r="R230" s="66"/>
    </row>
    <row r="231" spans="2:18" x14ac:dyDescent="0.25">
      <c r="B231" s="66"/>
      <c r="C231" s="66"/>
      <c r="D231" s="66"/>
      <c r="E231" s="66"/>
      <c r="F231" s="66"/>
      <c r="G231" s="66"/>
      <c r="H231" s="66"/>
      <c r="I231" s="66"/>
      <c r="J231" s="66"/>
      <c r="K231" s="66"/>
      <c r="L231" s="66"/>
      <c r="M231" s="66"/>
      <c r="N231" s="66"/>
      <c r="O231" s="66"/>
      <c r="P231" s="66"/>
      <c r="Q231" s="66"/>
      <c r="R231" s="66"/>
    </row>
    <row r="232" spans="2:18" x14ac:dyDescent="0.25">
      <c r="B232" s="66"/>
      <c r="C232" s="66"/>
      <c r="D232" s="66"/>
      <c r="E232" s="66"/>
      <c r="F232" s="66"/>
      <c r="G232" s="66"/>
      <c r="H232" s="66"/>
      <c r="I232" s="66"/>
      <c r="J232" s="66"/>
      <c r="K232" s="66"/>
      <c r="L232" s="66"/>
      <c r="M232" s="66"/>
      <c r="N232" s="66"/>
      <c r="O232" s="66"/>
      <c r="P232" s="66"/>
      <c r="Q232" s="66"/>
      <c r="R232" s="66"/>
    </row>
    <row r="233" spans="2:18" x14ac:dyDescent="0.25">
      <c r="B233" s="66"/>
      <c r="C233" s="66"/>
      <c r="D233" s="66"/>
      <c r="E233" s="66"/>
      <c r="F233" s="66"/>
      <c r="G233" s="66"/>
      <c r="H233" s="66"/>
      <c r="I233" s="66"/>
      <c r="J233" s="66"/>
      <c r="K233" s="66"/>
      <c r="L233" s="66"/>
      <c r="M233" s="66"/>
      <c r="N233" s="66"/>
      <c r="O233" s="66"/>
      <c r="P233" s="66"/>
      <c r="Q233" s="66"/>
      <c r="R233" s="66"/>
    </row>
    <row r="234" spans="2:18" x14ac:dyDescent="0.25">
      <c r="B234" s="66"/>
      <c r="C234" s="66"/>
      <c r="D234" s="66"/>
      <c r="E234" s="66"/>
      <c r="F234" s="66"/>
      <c r="G234" s="66"/>
      <c r="H234" s="66"/>
      <c r="I234" s="66"/>
      <c r="J234" s="66"/>
      <c r="K234" s="66"/>
      <c r="L234" s="66"/>
      <c r="M234" s="66"/>
      <c r="N234" s="66"/>
      <c r="O234" s="66"/>
      <c r="P234" s="66"/>
      <c r="Q234" s="66"/>
      <c r="R234" s="66"/>
    </row>
    <row r="235" spans="2:18" x14ac:dyDescent="0.25">
      <c r="B235" s="66"/>
      <c r="C235" s="66"/>
      <c r="D235" s="66"/>
      <c r="E235" s="66"/>
      <c r="F235" s="66"/>
      <c r="G235" s="66"/>
      <c r="H235" s="66"/>
      <c r="I235" s="66"/>
      <c r="J235" s="66"/>
      <c r="K235" s="66"/>
      <c r="L235" s="66"/>
      <c r="M235" s="66"/>
      <c r="N235" s="66"/>
      <c r="O235" s="66"/>
      <c r="P235" s="66"/>
      <c r="Q235" s="66"/>
      <c r="R235" s="66"/>
    </row>
    <row r="236" spans="2:18" x14ac:dyDescent="0.25">
      <c r="B236" s="66"/>
      <c r="C236" s="66"/>
      <c r="D236" s="66"/>
      <c r="E236" s="66"/>
      <c r="F236" s="66"/>
      <c r="G236" s="66"/>
      <c r="H236" s="66"/>
      <c r="I236" s="66"/>
      <c r="J236" s="66"/>
      <c r="K236" s="66"/>
      <c r="L236" s="66"/>
      <c r="M236" s="66"/>
      <c r="N236" s="66"/>
      <c r="O236" s="66"/>
      <c r="P236" s="66"/>
      <c r="Q236" s="66"/>
      <c r="R236" s="66"/>
    </row>
    <row r="237" spans="2:18" x14ac:dyDescent="0.25">
      <c r="B237" s="66"/>
      <c r="C237" s="66"/>
      <c r="D237" s="66"/>
      <c r="E237" s="66"/>
      <c r="F237" s="66"/>
      <c r="G237" s="66"/>
      <c r="H237" s="66"/>
      <c r="I237" s="66"/>
      <c r="J237" s="66"/>
      <c r="K237" s="66"/>
      <c r="L237" s="66"/>
      <c r="M237" s="66"/>
      <c r="N237" s="66"/>
      <c r="O237" s="66"/>
      <c r="P237" s="66"/>
      <c r="Q237" s="66"/>
      <c r="R237" s="66"/>
    </row>
    <row r="238" spans="2:18" x14ac:dyDescent="0.25">
      <c r="B238" s="66"/>
      <c r="C238" s="66"/>
      <c r="D238" s="66"/>
      <c r="E238" s="66"/>
      <c r="F238" s="66"/>
      <c r="G238" s="66"/>
      <c r="H238" s="66"/>
      <c r="I238" s="66"/>
      <c r="J238" s="66"/>
      <c r="K238" s="66"/>
      <c r="L238" s="66"/>
      <c r="M238" s="66"/>
      <c r="N238" s="66"/>
      <c r="O238" s="66"/>
      <c r="P238" s="66"/>
      <c r="Q238" s="66"/>
      <c r="R238" s="66"/>
    </row>
    <row r="239" spans="2:18" x14ac:dyDescent="0.25">
      <c r="B239" s="66"/>
      <c r="C239" s="66"/>
      <c r="D239" s="66"/>
      <c r="E239" s="66"/>
      <c r="F239" s="66"/>
      <c r="G239" s="66"/>
      <c r="H239" s="66"/>
      <c r="I239" s="66"/>
      <c r="J239" s="66"/>
      <c r="K239" s="66"/>
      <c r="L239" s="66"/>
      <c r="M239" s="66"/>
      <c r="N239" s="66"/>
      <c r="O239" s="66"/>
      <c r="P239" s="66"/>
      <c r="Q239" s="66"/>
      <c r="R239" s="66"/>
    </row>
    <row r="240" spans="2:18" x14ac:dyDescent="0.25">
      <c r="B240" s="66"/>
      <c r="C240" s="66"/>
      <c r="D240" s="66"/>
      <c r="E240" s="66"/>
      <c r="F240" s="66"/>
      <c r="G240" s="66"/>
      <c r="H240" s="66"/>
      <c r="I240" s="66"/>
      <c r="J240" s="66"/>
      <c r="K240" s="66"/>
      <c r="L240" s="66"/>
      <c r="M240" s="66"/>
      <c r="N240" s="66"/>
      <c r="O240" s="66"/>
      <c r="P240" s="66"/>
      <c r="Q240" s="66"/>
      <c r="R240" s="66"/>
    </row>
    <row r="241" spans="2:18" x14ac:dyDescent="0.25">
      <c r="B241" s="66"/>
      <c r="C241" s="66"/>
      <c r="D241" s="66"/>
      <c r="E241" s="66"/>
      <c r="F241" s="66"/>
      <c r="G241" s="66"/>
      <c r="H241" s="66"/>
      <c r="I241" s="66"/>
      <c r="J241" s="66"/>
      <c r="K241" s="66"/>
      <c r="L241" s="66"/>
      <c r="M241" s="66"/>
      <c r="N241" s="66"/>
      <c r="O241" s="66"/>
      <c r="P241" s="66"/>
      <c r="Q241" s="66"/>
      <c r="R241" s="66"/>
    </row>
    <row r="242" spans="2:18" x14ac:dyDescent="0.25">
      <c r="B242" s="66"/>
      <c r="C242" s="66"/>
      <c r="D242" s="66"/>
      <c r="E242" s="66"/>
      <c r="F242" s="66"/>
      <c r="G242" s="66"/>
      <c r="H242" s="66"/>
      <c r="I242" s="66"/>
      <c r="J242" s="66"/>
      <c r="K242" s="66"/>
      <c r="L242" s="66"/>
      <c r="M242" s="66"/>
      <c r="N242" s="66"/>
      <c r="O242" s="66"/>
      <c r="P242" s="66"/>
      <c r="Q242" s="66"/>
      <c r="R242" s="66"/>
    </row>
    <row r="243" spans="2:18" x14ac:dyDescent="0.25">
      <c r="B243" s="66"/>
      <c r="C243" s="66"/>
      <c r="D243" s="66"/>
      <c r="E243" s="66"/>
      <c r="F243" s="66"/>
      <c r="G243" s="66"/>
      <c r="H243" s="66"/>
      <c r="I243" s="66"/>
      <c r="J243" s="66"/>
      <c r="K243" s="66"/>
      <c r="L243" s="66"/>
      <c r="M243" s="66"/>
      <c r="N243" s="66"/>
      <c r="O243" s="66"/>
      <c r="P243" s="66"/>
      <c r="Q243" s="66"/>
      <c r="R243" s="66"/>
    </row>
    <row r="244" spans="2:18" x14ac:dyDescent="0.25">
      <c r="B244" s="66"/>
      <c r="C244" s="66"/>
      <c r="D244" s="66"/>
      <c r="E244" s="66"/>
      <c r="F244" s="66"/>
      <c r="G244" s="66"/>
      <c r="H244" s="66"/>
      <c r="I244" s="66"/>
      <c r="J244" s="66"/>
      <c r="K244" s="66"/>
      <c r="L244" s="66"/>
      <c r="M244" s="66"/>
      <c r="N244" s="66"/>
      <c r="O244" s="66"/>
      <c r="P244" s="66"/>
      <c r="Q244" s="66"/>
      <c r="R244" s="66"/>
    </row>
    <row r="245" spans="2:18" x14ac:dyDescent="0.25">
      <c r="B245" s="66"/>
      <c r="C245" s="66"/>
      <c r="D245" s="66"/>
      <c r="E245" s="66"/>
      <c r="F245" s="66"/>
      <c r="G245" s="66"/>
      <c r="H245" s="66"/>
      <c r="I245" s="66"/>
      <c r="J245" s="66"/>
      <c r="K245" s="66"/>
      <c r="L245" s="66"/>
      <c r="M245" s="66"/>
      <c r="N245" s="66"/>
      <c r="O245" s="66"/>
      <c r="P245" s="66"/>
      <c r="Q245" s="66"/>
      <c r="R245" s="66"/>
    </row>
    <row r="246" spans="2:18" x14ac:dyDescent="0.25">
      <c r="B246" s="66"/>
      <c r="C246" s="66"/>
      <c r="D246" s="66"/>
      <c r="E246" s="66"/>
      <c r="F246" s="66"/>
      <c r="G246" s="66"/>
      <c r="H246" s="66"/>
      <c r="I246" s="66"/>
      <c r="J246" s="66"/>
      <c r="K246" s="66"/>
      <c r="L246" s="66"/>
      <c r="M246" s="66"/>
      <c r="N246" s="66"/>
      <c r="O246" s="66"/>
      <c r="P246" s="66"/>
      <c r="Q246" s="66"/>
      <c r="R246" s="66"/>
    </row>
    <row r="247" spans="2:18" x14ac:dyDescent="0.25">
      <c r="B247" s="66"/>
      <c r="C247" s="66"/>
      <c r="D247" s="66"/>
      <c r="E247" s="66"/>
      <c r="F247" s="66"/>
      <c r="G247" s="66"/>
      <c r="H247" s="66"/>
      <c r="I247" s="66"/>
      <c r="J247" s="66"/>
      <c r="K247" s="66"/>
      <c r="L247" s="66"/>
      <c r="M247" s="66"/>
      <c r="N247" s="66"/>
      <c r="O247" s="66"/>
      <c r="P247" s="66"/>
      <c r="Q247" s="66"/>
      <c r="R247" s="66"/>
    </row>
    <row r="248" spans="2:18" x14ac:dyDescent="0.25">
      <c r="B248" s="66"/>
      <c r="C248" s="66"/>
      <c r="D248" s="66"/>
      <c r="E248" s="66"/>
      <c r="F248" s="66"/>
      <c r="G248" s="66"/>
      <c r="H248" s="66"/>
      <c r="I248" s="66"/>
      <c r="J248" s="66"/>
      <c r="K248" s="66"/>
      <c r="L248" s="66"/>
      <c r="M248" s="66"/>
      <c r="N248" s="66"/>
      <c r="O248" s="66"/>
      <c r="P248" s="66"/>
      <c r="Q248" s="66"/>
      <c r="R248" s="66"/>
    </row>
    <row r="249" spans="2:18" x14ac:dyDescent="0.25">
      <c r="B249" s="66"/>
      <c r="C249" s="66"/>
      <c r="D249" s="66"/>
      <c r="E249" s="66"/>
      <c r="F249" s="66"/>
      <c r="G249" s="66"/>
      <c r="H249" s="66"/>
      <c r="I249" s="66"/>
      <c r="J249" s="66"/>
      <c r="K249" s="66"/>
      <c r="L249" s="66"/>
      <c r="M249" s="66"/>
      <c r="N249" s="66"/>
      <c r="O249" s="66"/>
      <c r="P249" s="66"/>
      <c r="Q249" s="66"/>
      <c r="R249" s="66"/>
    </row>
    <row r="250" spans="2:18" x14ac:dyDescent="0.25">
      <c r="B250" s="66"/>
      <c r="C250" s="66"/>
      <c r="D250" s="66"/>
      <c r="E250" s="66"/>
      <c r="F250" s="66"/>
      <c r="G250" s="66"/>
      <c r="H250" s="66"/>
      <c r="I250" s="66"/>
      <c r="J250" s="66"/>
      <c r="K250" s="66"/>
      <c r="L250" s="66"/>
      <c r="M250" s="66"/>
      <c r="N250" s="66"/>
      <c r="O250" s="66"/>
      <c r="P250" s="66"/>
      <c r="Q250" s="66"/>
      <c r="R250" s="66"/>
    </row>
    <row r="251" spans="2:18" x14ac:dyDescent="0.25">
      <c r="B251" s="66"/>
      <c r="C251" s="66"/>
      <c r="D251" s="66"/>
      <c r="E251" s="66"/>
      <c r="F251" s="66"/>
      <c r="G251" s="66"/>
      <c r="H251" s="66"/>
      <c r="I251" s="66"/>
      <c r="J251" s="66"/>
      <c r="K251" s="66"/>
      <c r="L251" s="66"/>
      <c r="M251" s="66"/>
      <c r="N251" s="66"/>
      <c r="O251" s="66"/>
      <c r="P251" s="66"/>
      <c r="Q251" s="66"/>
      <c r="R251" s="66"/>
    </row>
    <row r="252" spans="2:18" x14ac:dyDescent="0.25">
      <c r="B252" s="66"/>
      <c r="C252" s="66"/>
      <c r="D252" s="66"/>
      <c r="E252" s="66"/>
      <c r="F252" s="66"/>
      <c r="G252" s="66"/>
      <c r="H252" s="66"/>
      <c r="I252" s="66"/>
      <c r="J252" s="66"/>
      <c r="K252" s="66"/>
      <c r="L252" s="66"/>
      <c r="M252" s="66"/>
      <c r="N252" s="66"/>
      <c r="O252" s="66"/>
      <c r="P252" s="66"/>
      <c r="Q252" s="66"/>
      <c r="R252" s="66"/>
    </row>
    <row r="253" spans="2:18" x14ac:dyDescent="0.25">
      <c r="B253" s="66"/>
      <c r="C253" s="66"/>
      <c r="D253" s="66"/>
      <c r="E253" s="66"/>
      <c r="F253" s="66"/>
      <c r="G253" s="66"/>
      <c r="H253" s="66"/>
      <c r="I253" s="66"/>
      <c r="J253" s="66"/>
      <c r="K253" s="66"/>
      <c r="L253" s="66"/>
      <c r="M253" s="66"/>
      <c r="N253" s="66"/>
      <c r="O253" s="66"/>
      <c r="P253" s="66"/>
      <c r="Q253" s="66"/>
      <c r="R253" s="66"/>
    </row>
    <row r="254" spans="2:18" x14ac:dyDescent="0.25">
      <c r="B254" s="66"/>
      <c r="C254" s="66"/>
      <c r="D254" s="66"/>
      <c r="E254" s="66"/>
      <c r="F254" s="66"/>
      <c r="G254" s="66"/>
      <c r="H254" s="66"/>
      <c r="I254" s="66"/>
      <c r="J254" s="66"/>
      <c r="K254" s="66"/>
      <c r="L254" s="66"/>
      <c r="M254" s="66"/>
      <c r="N254" s="66"/>
      <c r="O254" s="66"/>
      <c r="P254" s="66"/>
      <c r="Q254" s="66"/>
      <c r="R254" s="66"/>
    </row>
    <row r="255" spans="2:18" x14ac:dyDescent="0.25">
      <c r="B255" s="66"/>
      <c r="C255" s="66"/>
      <c r="D255" s="66"/>
      <c r="E255" s="66"/>
      <c r="F255" s="66"/>
      <c r="G255" s="66"/>
      <c r="H255" s="66"/>
      <c r="I255" s="66"/>
      <c r="J255" s="66"/>
      <c r="K255" s="66"/>
      <c r="L255" s="66"/>
      <c r="M255" s="66"/>
      <c r="N255" s="66"/>
      <c r="O255" s="66"/>
      <c r="P255" s="66"/>
      <c r="Q255" s="66"/>
      <c r="R255" s="66"/>
    </row>
    <row r="256" spans="2:18" x14ac:dyDescent="0.25">
      <c r="B256" s="66"/>
      <c r="C256" s="66"/>
      <c r="D256" s="66"/>
      <c r="E256" s="66"/>
      <c r="F256" s="66"/>
      <c r="G256" s="66"/>
      <c r="H256" s="66"/>
      <c r="I256" s="66"/>
      <c r="J256" s="66"/>
      <c r="K256" s="66"/>
      <c r="L256" s="66"/>
      <c r="M256" s="66"/>
      <c r="N256" s="66"/>
      <c r="O256" s="66"/>
      <c r="P256" s="66"/>
      <c r="Q256" s="66"/>
      <c r="R256" s="66"/>
    </row>
    <row r="257" spans="2:18" x14ac:dyDescent="0.25">
      <c r="B257" s="66"/>
      <c r="C257" s="66"/>
      <c r="D257" s="66"/>
      <c r="E257" s="66"/>
      <c r="F257" s="66"/>
      <c r="G257" s="66"/>
      <c r="H257" s="66"/>
      <c r="I257" s="66"/>
      <c r="J257" s="66"/>
      <c r="K257" s="66"/>
      <c r="L257" s="66"/>
      <c r="M257" s="66"/>
      <c r="N257" s="66"/>
      <c r="O257" s="66"/>
      <c r="P257" s="66"/>
      <c r="Q257" s="66"/>
      <c r="R257" s="66"/>
    </row>
    <row r="258" spans="2:18" x14ac:dyDescent="0.25">
      <c r="B258" s="66"/>
      <c r="C258" s="66"/>
      <c r="D258" s="66"/>
      <c r="E258" s="66"/>
      <c r="F258" s="66"/>
      <c r="G258" s="66"/>
      <c r="H258" s="66"/>
      <c r="I258" s="66"/>
      <c r="J258" s="66"/>
      <c r="K258" s="66"/>
      <c r="L258" s="66"/>
      <c r="M258" s="66"/>
      <c r="N258" s="66"/>
      <c r="O258" s="66"/>
      <c r="P258" s="66"/>
      <c r="Q258" s="66"/>
      <c r="R258" s="66"/>
    </row>
    <row r="259" spans="2:18" x14ac:dyDescent="0.25">
      <c r="B259" s="66"/>
      <c r="C259" s="66"/>
      <c r="D259" s="66"/>
      <c r="E259" s="66"/>
      <c r="F259" s="66"/>
      <c r="G259" s="66"/>
      <c r="H259" s="66"/>
      <c r="I259" s="66"/>
      <c r="J259" s="66"/>
      <c r="K259" s="66"/>
      <c r="L259" s="66"/>
      <c r="M259" s="66"/>
      <c r="N259" s="66"/>
      <c r="O259" s="66"/>
      <c r="P259" s="66"/>
      <c r="Q259" s="66"/>
      <c r="R259" s="66"/>
    </row>
    <row r="260" spans="2:18" x14ac:dyDescent="0.25">
      <c r="B260" s="66"/>
      <c r="C260" s="66"/>
      <c r="D260" s="66"/>
      <c r="E260" s="66"/>
      <c r="F260" s="66"/>
      <c r="G260" s="66"/>
      <c r="H260" s="66"/>
      <c r="I260" s="66"/>
      <c r="J260" s="66"/>
      <c r="K260" s="66"/>
      <c r="L260" s="66"/>
      <c r="M260" s="66"/>
      <c r="N260" s="66"/>
      <c r="O260" s="66"/>
      <c r="P260" s="66"/>
      <c r="Q260" s="66"/>
      <c r="R260" s="66"/>
    </row>
    <row r="261" spans="2:18" x14ac:dyDescent="0.25">
      <c r="B261" s="66"/>
      <c r="C261" s="66"/>
      <c r="D261" s="66"/>
      <c r="E261" s="66"/>
      <c r="F261" s="66"/>
      <c r="G261" s="66"/>
      <c r="H261" s="66"/>
      <c r="I261" s="66"/>
      <c r="J261" s="66"/>
      <c r="K261" s="66"/>
      <c r="L261" s="66"/>
      <c r="M261" s="66"/>
      <c r="N261" s="66"/>
      <c r="O261" s="66"/>
      <c r="P261" s="66"/>
      <c r="Q261" s="66"/>
      <c r="R261" s="66"/>
    </row>
    <row r="262" spans="2:18" x14ac:dyDescent="0.25">
      <c r="B262" s="66"/>
      <c r="C262" s="66"/>
      <c r="D262" s="66"/>
      <c r="E262" s="66"/>
      <c r="F262" s="66"/>
      <c r="G262" s="66"/>
      <c r="H262" s="66"/>
      <c r="I262" s="66"/>
      <c r="J262" s="66"/>
      <c r="K262" s="66"/>
      <c r="L262" s="66"/>
      <c r="M262" s="66"/>
      <c r="N262" s="66"/>
      <c r="O262" s="66"/>
      <c r="P262" s="66"/>
      <c r="Q262" s="66"/>
      <c r="R262" s="66"/>
    </row>
    <row r="263" spans="2:18" x14ac:dyDescent="0.25">
      <c r="B263" s="66"/>
      <c r="C263" s="66"/>
      <c r="D263" s="66"/>
      <c r="E263" s="66"/>
      <c r="F263" s="66"/>
      <c r="G263" s="66"/>
      <c r="H263" s="66"/>
      <c r="I263" s="66"/>
      <c r="J263" s="66"/>
      <c r="K263" s="66"/>
      <c r="L263" s="66"/>
      <c r="M263" s="66"/>
      <c r="N263" s="66"/>
      <c r="O263" s="66"/>
      <c r="P263" s="66"/>
      <c r="Q263" s="66"/>
      <c r="R263" s="66"/>
    </row>
    <row r="264" spans="2:18" x14ac:dyDescent="0.25">
      <c r="B264" s="66"/>
      <c r="C264" s="66"/>
      <c r="D264" s="66"/>
      <c r="E264" s="66"/>
      <c r="F264" s="66"/>
      <c r="G264" s="66"/>
      <c r="H264" s="66"/>
      <c r="I264" s="66"/>
      <c r="J264" s="66"/>
      <c r="K264" s="66"/>
      <c r="L264" s="66"/>
      <c r="M264" s="66"/>
      <c r="N264" s="66"/>
      <c r="O264" s="66"/>
      <c r="P264" s="66"/>
      <c r="Q264" s="66"/>
      <c r="R264" s="66"/>
    </row>
    <row r="265" spans="2:18" x14ac:dyDescent="0.25">
      <c r="B265" s="66"/>
      <c r="C265" s="66"/>
      <c r="D265" s="66"/>
      <c r="E265" s="66"/>
      <c r="F265" s="66"/>
      <c r="G265" s="66"/>
      <c r="H265" s="66"/>
      <c r="I265" s="66"/>
      <c r="J265" s="66"/>
      <c r="K265" s="66"/>
      <c r="L265" s="66"/>
      <c r="M265" s="66"/>
      <c r="N265" s="66"/>
      <c r="O265" s="66"/>
      <c r="P265" s="66"/>
      <c r="Q265" s="66"/>
      <c r="R265" s="66"/>
    </row>
    <row r="266" spans="2:18" x14ac:dyDescent="0.25">
      <c r="B266" s="66"/>
      <c r="C266" s="66"/>
      <c r="D266" s="66"/>
      <c r="E266" s="66"/>
      <c r="F266" s="66"/>
      <c r="G266" s="66"/>
      <c r="H266" s="66"/>
      <c r="I266" s="66"/>
      <c r="J266" s="66"/>
      <c r="K266" s="66"/>
      <c r="L266" s="66"/>
      <c r="M266" s="66"/>
      <c r="N266" s="66"/>
      <c r="O266" s="66"/>
      <c r="P266" s="66"/>
      <c r="Q266" s="66"/>
      <c r="R266" s="66"/>
    </row>
    <row r="267" spans="2:18" x14ac:dyDescent="0.25">
      <c r="B267" s="66"/>
      <c r="C267" s="66"/>
      <c r="D267" s="66"/>
      <c r="E267" s="66"/>
      <c r="F267" s="66"/>
      <c r="G267" s="66"/>
      <c r="H267" s="66"/>
      <c r="I267" s="66"/>
      <c r="J267" s="66"/>
      <c r="K267" s="66"/>
      <c r="L267" s="66"/>
      <c r="M267" s="66"/>
      <c r="N267" s="66"/>
      <c r="O267" s="66"/>
      <c r="P267" s="66"/>
      <c r="Q267" s="66"/>
      <c r="R267" s="66"/>
    </row>
    <row r="268" spans="2:18" x14ac:dyDescent="0.25">
      <c r="B268" s="66"/>
      <c r="C268" s="66"/>
      <c r="D268" s="66"/>
      <c r="E268" s="66"/>
      <c r="F268" s="66"/>
      <c r="G268" s="66"/>
      <c r="H268" s="66"/>
      <c r="I268" s="66"/>
      <c r="J268" s="66"/>
      <c r="K268" s="66"/>
      <c r="L268" s="66"/>
      <c r="M268" s="66"/>
      <c r="N268" s="66"/>
      <c r="O268" s="66"/>
      <c r="P268" s="66"/>
      <c r="Q268" s="66"/>
      <c r="R268" s="66"/>
    </row>
    <row r="269" spans="2:18" x14ac:dyDescent="0.25">
      <c r="B269" s="66"/>
      <c r="C269" s="66"/>
      <c r="D269" s="66"/>
      <c r="E269" s="66"/>
      <c r="F269" s="66"/>
      <c r="G269" s="66"/>
      <c r="H269" s="66"/>
      <c r="I269" s="66"/>
      <c r="J269" s="66"/>
      <c r="K269" s="66"/>
      <c r="L269" s="66"/>
      <c r="M269" s="66"/>
      <c r="N269" s="66"/>
      <c r="O269" s="66"/>
      <c r="P269" s="66"/>
      <c r="Q269" s="66"/>
      <c r="R269" s="66"/>
    </row>
    <row r="270" spans="2:18" x14ac:dyDescent="0.25">
      <c r="B270" s="66"/>
      <c r="C270" s="66"/>
      <c r="D270" s="66"/>
      <c r="E270" s="66"/>
      <c r="F270" s="66"/>
      <c r="G270" s="66"/>
      <c r="H270" s="66"/>
      <c r="I270" s="66"/>
      <c r="J270" s="66"/>
      <c r="K270" s="66"/>
      <c r="L270" s="66"/>
      <c r="M270" s="66"/>
      <c r="N270" s="66"/>
      <c r="O270" s="66"/>
      <c r="P270" s="66"/>
      <c r="Q270" s="66"/>
      <c r="R270" s="66"/>
    </row>
    <row r="271" spans="2:18" x14ac:dyDescent="0.25">
      <c r="B271" s="66"/>
      <c r="C271" s="66"/>
      <c r="D271" s="66"/>
      <c r="E271" s="66"/>
      <c r="F271" s="66"/>
      <c r="G271" s="66"/>
      <c r="H271" s="66"/>
      <c r="I271" s="66"/>
      <c r="J271" s="66"/>
      <c r="K271" s="66"/>
      <c r="L271" s="66"/>
      <c r="M271" s="66"/>
      <c r="N271" s="66"/>
      <c r="O271" s="66"/>
      <c r="P271" s="66"/>
      <c r="Q271" s="66"/>
      <c r="R271" s="66"/>
    </row>
    <row r="272" spans="2:18" x14ac:dyDescent="0.25">
      <c r="B272" s="66"/>
      <c r="C272" s="66"/>
      <c r="D272" s="66"/>
      <c r="E272" s="66"/>
      <c r="F272" s="66"/>
      <c r="G272" s="66"/>
      <c r="H272" s="66"/>
      <c r="I272" s="66"/>
      <c r="J272" s="66"/>
      <c r="K272" s="66"/>
      <c r="L272" s="66"/>
      <c r="M272" s="66"/>
      <c r="N272" s="66"/>
      <c r="O272" s="66"/>
      <c r="P272" s="66"/>
      <c r="Q272" s="66"/>
      <c r="R272" s="66"/>
    </row>
    <row r="273" spans="2:18" x14ac:dyDescent="0.25">
      <c r="B273" s="66"/>
      <c r="C273" s="66"/>
      <c r="D273" s="66"/>
      <c r="E273" s="66"/>
      <c r="F273" s="66"/>
      <c r="G273" s="66"/>
      <c r="H273" s="66"/>
      <c r="I273" s="66"/>
      <c r="J273" s="66"/>
      <c r="K273" s="66"/>
      <c r="L273" s="66"/>
      <c r="M273" s="66"/>
      <c r="N273" s="66"/>
      <c r="O273" s="66"/>
      <c r="P273" s="66"/>
      <c r="Q273" s="66"/>
      <c r="R273" s="66"/>
    </row>
    <row r="274" spans="2:18" x14ac:dyDescent="0.25">
      <c r="B274" s="66"/>
      <c r="C274" s="66"/>
      <c r="D274" s="66"/>
      <c r="E274" s="66"/>
      <c r="F274" s="66"/>
      <c r="G274" s="66"/>
      <c r="H274" s="66"/>
      <c r="I274" s="66"/>
      <c r="J274" s="66"/>
      <c r="K274" s="66"/>
      <c r="L274" s="66"/>
      <c r="M274" s="66"/>
      <c r="N274" s="66"/>
      <c r="O274" s="66"/>
      <c r="P274" s="66"/>
      <c r="Q274" s="66"/>
      <c r="R274" s="66"/>
    </row>
    <row r="275" spans="2:18" x14ac:dyDescent="0.25">
      <c r="B275" s="66"/>
      <c r="C275" s="66"/>
      <c r="D275" s="66"/>
      <c r="E275" s="66"/>
      <c r="F275" s="66"/>
      <c r="G275" s="66"/>
      <c r="H275" s="66"/>
      <c r="I275" s="66"/>
      <c r="J275" s="66"/>
      <c r="K275" s="66"/>
      <c r="L275" s="66"/>
      <c r="M275" s="66"/>
      <c r="N275" s="66"/>
      <c r="O275" s="66"/>
      <c r="P275" s="66"/>
      <c r="Q275" s="66"/>
      <c r="R275" s="66"/>
    </row>
    <row r="276" spans="2:18" x14ac:dyDescent="0.25">
      <c r="B276" s="66"/>
      <c r="C276" s="66"/>
      <c r="D276" s="66"/>
      <c r="E276" s="66"/>
      <c r="F276" s="66"/>
      <c r="G276" s="66"/>
      <c r="H276" s="66"/>
      <c r="I276" s="66"/>
      <c r="J276" s="66"/>
      <c r="K276" s="66"/>
      <c r="L276" s="66"/>
      <c r="M276" s="66"/>
      <c r="N276" s="66"/>
      <c r="O276" s="66"/>
      <c r="P276" s="66"/>
      <c r="Q276" s="66"/>
      <c r="R276" s="66"/>
    </row>
    <row r="277" spans="2:18" x14ac:dyDescent="0.25">
      <c r="B277" s="66"/>
      <c r="C277" s="66"/>
      <c r="D277" s="66"/>
      <c r="E277" s="66"/>
      <c r="F277" s="66"/>
      <c r="G277" s="66"/>
      <c r="H277" s="66"/>
      <c r="I277" s="66"/>
      <c r="J277" s="66"/>
      <c r="K277" s="66"/>
      <c r="L277" s="66"/>
      <c r="M277" s="66"/>
      <c r="N277" s="66"/>
      <c r="O277" s="66"/>
      <c r="P277" s="66"/>
      <c r="Q277" s="66"/>
      <c r="R277" s="66"/>
    </row>
    <row r="278" spans="2:18" x14ac:dyDescent="0.25">
      <c r="B278" s="66"/>
      <c r="C278" s="66"/>
      <c r="D278" s="66"/>
      <c r="E278" s="66"/>
      <c r="F278" s="66"/>
      <c r="G278" s="66"/>
      <c r="H278" s="66"/>
      <c r="I278" s="66"/>
      <c r="J278" s="66"/>
      <c r="K278" s="66"/>
      <c r="L278" s="66"/>
      <c r="M278" s="66"/>
      <c r="N278" s="66"/>
      <c r="O278" s="66"/>
      <c r="P278" s="66"/>
      <c r="Q278" s="66"/>
      <c r="R278" s="66"/>
    </row>
    <row r="279" spans="2:18" x14ac:dyDescent="0.25">
      <c r="B279" s="66"/>
      <c r="C279" s="66"/>
      <c r="D279" s="66"/>
      <c r="E279" s="66"/>
      <c r="F279" s="66"/>
      <c r="G279" s="66"/>
      <c r="H279" s="66"/>
      <c r="I279" s="66"/>
      <c r="J279" s="66"/>
      <c r="K279" s="66"/>
      <c r="L279" s="66"/>
      <c r="M279" s="66"/>
      <c r="N279" s="66"/>
      <c r="O279" s="66"/>
      <c r="P279" s="66"/>
      <c r="Q279" s="66"/>
      <c r="R279" s="66"/>
    </row>
    <row r="280" spans="2:18" x14ac:dyDescent="0.25">
      <c r="B280" s="66"/>
      <c r="C280" s="66"/>
      <c r="D280" s="66"/>
      <c r="E280" s="66"/>
      <c r="F280" s="66"/>
      <c r="G280" s="66"/>
      <c r="H280" s="66"/>
      <c r="I280" s="66"/>
      <c r="J280" s="66"/>
      <c r="K280" s="66"/>
      <c r="L280" s="66"/>
      <c r="M280" s="66"/>
      <c r="N280" s="66"/>
      <c r="O280" s="66"/>
      <c r="P280" s="66"/>
      <c r="Q280" s="66"/>
      <c r="R280" s="66"/>
    </row>
    <row r="281" spans="2:18" x14ac:dyDescent="0.25">
      <c r="B281" s="66"/>
      <c r="C281" s="66"/>
      <c r="D281" s="66"/>
      <c r="E281" s="66"/>
      <c r="F281" s="66"/>
      <c r="G281" s="66"/>
      <c r="H281" s="66"/>
      <c r="I281" s="66"/>
      <c r="J281" s="66"/>
      <c r="K281" s="66"/>
      <c r="L281" s="66"/>
      <c r="M281" s="66"/>
      <c r="N281" s="66"/>
      <c r="O281" s="66"/>
      <c r="P281" s="66"/>
      <c r="Q281" s="66"/>
      <c r="R281" s="66"/>
    </row>
    <row r="282" spans="2:18" x14ac:dyDescent="0.25">
      <c r="B282" s="66"/>
      <c r="C282" s="66"/>
      <c r="D282" s="66"/>
      <c r="E282" s="66"/>
      <c r="F282" s="66"/>
      <c r="G282" s="66"/>
      <c r="H282" s="66"/>
      <c r="I282" s="66"/>
      <c r="J282" s="66"/>
      <c r="K282" s="66"/>
      <c r="L282" s="66"/>
      <c r="M282" s="66"/>
      <c r="N282" s="66"/>
      <c r="O282" s="66"/>
      <c r="P282" s="66"/>
      <c r="Q282" s="66"/>
      <c r="R282" s="66"/>
    </row>
    <row r="283" spans="2:18" x14ac:dyDescent="0.25">
      <c r="B283" s="66"/>
      <c r="C283" s="66"/>
      <c r="D283" s="66"/>
      <c r="E283" s="66"/>
      <c r="F283" s="66"/>
      <c r="G283" s="66"/>
      <c r="H283" s="66"/>
      <c r="I283" s="66"/>
      <c r="J283" s="66"/>
      <c r="K283" s="66"/>
      <c r="L283" s="66"/>
      <c r="M283" s="66"/>
      <c r="N283" s="66"/>
      <c r="O283" s="66"/>
      <c r="P283" s="66"/>
      <c r="Q283" s="66"/>
      <c r="R283" s="66"/>
    </row>
    <row r="284" spans="2:18" x14ac:dyDescent="0.25">
      <c r="B284" s="66"/>
      <c r="C284" s="66"/>
      <c r="D284" s="66"/>
      <c r="E284" s="66"/>
      <c r="F284" s="66"/>
      <c r="G284" s="66"/>
      <c r="H284" s="66"/>
      <c r="I284" s="66"/>
      <c r="J284" s="66"/>
      <c r="K284" s="66"/>
      <c r="L284" s="66"/>
      <c r="M284" s="66"/>
      <c r="N284" s="66"/>
      <c r="O284" s="66"/>
      <c r="P284" s="66"/>
      <c r="Q284" s="66"/>
      <c r="R284" s="66"/>
    </row>
    <row r="285" spans="2:18" x14ac:dyDescent="0.25">
      <c r="B285" s="66"/>
      <c r="C285" s="66"/>
      <c r="D285" s="66"/>
      <c r="E285" s="66"/>
      <c r="F285" s="66"/>
      <c r="G285" s="66"/>
      <c r="H285" s="66"/>
      <c r="I285" s="66"/>
      <c r="J285" s="66"/>
      <c r="K285" s="66"/>
      <c r="L285" s="66"/>
      <c r="M285" s="66"/>
      <c r="N285" s="66"/>
      <c r="O285" s="66"/>
      <c r="P285" s="66"/>
      <c r="Q285" s="66"/>
      <c r="R285" s="66"/>
    </row>
    <row r="286" spans="2:18" x14ac:dyDescent="0.25">
      <c r="B286" s="66"/>
      <c r="C286" s="66"/>
      <c r="D286" s="66"/>
      <c r="E286" s="66"/>
      <c r="F286" s="66"/>
      <c r="G286" s="66"/>
      <c r="H286" s="66"/>
      <c r="I286" s="66"/>
      <c r="J286" s="66"/>
      <c r="K286" s="66"/>
      <c r="L286" s="66"/>
      <c r="M286" s="66"/>
      <c r="N286" s="66"/>
      <c r="O286" s="66"/>
      <c r="P286" s="66"/>
      <c r="Q286" s="66"/>
      <c r="R286" s="66"/>
    </row>
    <row r="287" spans="2:18" x14ac:dyDescent="0.25">
      <c r="B287" s="66"/>
      <c r="C287" s="66"/>
      <c r="D287" s="66"/>
      <c r="E287" s="66"/>
      <c r="F287" s="66"/>
      <c r="G287" s="66"/>
      <c r="H287" s="66"/>
      <c r="I287" s="66"/>
      <c r="J287" s="66"/>
      <c r="K287" s="66"/>
      <c r="L287" s="66"/>
      <c r="M287" s="66"/>
      <c r="N287" s="66"/>
      <c r="O287" s="66"/>
      <c r="P287" s="66"/>
      <c r="Q287" s="66"/>
      <c r="R287" s="66"/>
    </row>
    <row r="288" spans="2:18" x14ac:dyDescent="0.25">
      <c r="B288" s="66"/>
      <c r="C288" s="66"/>
      <c r="D288" s="66"/>
      <c r="E288" s="66"/>
      <c r="F288" s="66"/>
      <c r="G288" s="66"/>
      <c r="H288" s="66"/>
      <c r="I288" s="66"/>
      <c r="J288" s="66"/>
      <c r="K288" s="66"/>
      <c r="L288" s="66"/>
      <c r="M288" s="66"/>
      <c r="N288" s="66"/>
      <c r="O288" s="66"/>
      <c r="P288" s="66"/>
      <c r="Q288" s="66"/>
      <c r="R288" s="66"/>
    </row>
    <row r="289" spans="2:18" x14ac:dyDescent="0.25">
      <c r="B289" s="66"/>
      <c r="C289" s="66"/>
      <c r="D289" s="66"/>
      <c r="E289" s="66"/>
      <c r="F289" s="66"/>
      <c r="G289" s="66"/>
      <c r="H289" s="66"/>
      <c r="I289" s="66"/>
      <c r="J289" s="66"/>
      <c r="K289" s="66"/>
      <c r="L289" s="66"/>
      <c r="M289" s="66"/>
      <c r="N289" s="66"/>
      <c r="O289" s="66"/>
      <c r="P289" s="66"/>
      <c r="Q289" s="66"/>
      <c r="R289" s="66"/>
    </row>
    <row r="290" spans="2:18" x14ac:dyDescent="0.25">
      <c r="B290" s="66"/>
      <c r="C290" s="66"/>
      <c r="D290" s="66"/>
      <c r="E290" s="66"/>
      <c r="F290" s="66"/>
      <c r="G290" s="66"/>
      <c r="H290" s="66"/>
      <c r="I290" s="66"/>
      <c r="J290" s="66"/>
      <c r="K290" s="66"/>
      <c r="L290" s="66"/>
      <c r="M290" s="66"/>
      <c r="N290" s="66"/>
      <c r="O290" s="66"/>
      <c r="P290" s="66"/>
      <c r="Q290" s="66"/>
      <c r="R290" s="66"/>
    </row>
    <row r="291" spans="2:18" x14ac:dyDescent="0.25">
      <c r="B291" s="66"/>
      <c r="C291" s="66"/>
      <c r="D291" s="66"/>
      <c r="E291" s="66"/>
      <c r="F291" s="66"/>
      <c r="G291" s="66"/>
      <c r="H291" s="66"/>
      <c r="I291" s="66"/>
      <c r="J291" s="66"/>
      <c r="K291" s="66"/>
      <c r="L291" s="66"/>
      <c r="M291" s="66"/>
      <c r="N291" s="66"/>
      <c r="O291" s="66"/>
      <c r="P291" s="66"/>
      <c r="Q291" s="66"/>
      <c r="R291" s="66"/>
    </row>
    <row r="292" spans="2:18" x14ac:dyDescent="0.25">
      <c r="B292" s="66"/>
      <c r="C292" s="66"/>
      <c r="D292" s="66"/>
      <c r="E292" s="66"/>
      <c r="F292" s="66"/>
      <c r="G292" s="66"/>
      <c r="H292" s="66"/>
      <c r="I292" s="66"/>
      <c r="J292" s="66"/>
      <c r="K292" s="66"/>
      <c r="L292" s="66"/>
      <c r="M292" s="66"/>
      <c r="N292" s="66"/>
      <c r="O292" s="66"/>
      <c r="P292" s="66"/>
      <c r="Q292" s="66"/>
      <c r="R292" s="66"/>
    </row>
    <row r="293" spans="2:18" x14ac:dyDescent="0.25">
      <c r="B293" s="66"/>
      <c r="C293" s="66"/>
      <c r="D293" s="66"/>
      <c r="E293" s="66"/>
      <c r="F293" s="66"/>
      <c r="G293" s="66"/>
      <c r="H293" s="66"/>
      <c r="I293" s="66"/>
      <c r="J293" s="66"/>
      <c r="K293" s="66"/>
      <c r="L293" s="66"/>
      <c r="M293" s="66"/>
      <c r="N293" s="66"/>
      <c r="O293" s="66"/>
      <c r="P293" s="66"/>
      <c r="Q293" s="66"/>
      <c r="R293" s="66"/>
    </row>
    <row r="294" spans="2:18" x14ac:dyDescent="0.25">
      <c r="B294" s="66"/>
      <c r="C294" s="66"/>
      <c r="D294" s="66"/>
      <c r="E294" s="66"/>
      <c r="F294" s="66"/>
      <c r="G294" s="66"/>
      <c r="H294" s="66"/>
      <c r="I294" s="66"/>
      <c r="J294" s="66"/>
      <c r="K294" s="66"/>
      <c r="L294" s="66"/>
      <c r="M294" s="66"/>
      <c r="N294" s="66"/>
      <c r="O294" s="66"/>
      <c r="P294" s="66"/>
      <c r="Q294" s="66"/>
      <c r="R294" s="66"/>
    </row>
    <row r="295" spans="2:18" x14ac:dyDescent="0.25">
      <c r="B295" s="66"/>
      <c r="C295" s="66"/>
      <c r="D295" s="66"/>
      <c r="E295" s="66"/>
      <c r="F295" s="66"/>
      <c r="G295" s="66"/>
      <c r="H295" s="66"/>
      <c r="I295" s="66"/>
      <c r="J295" s="66"/>
      <c r="K295" s="66"/>
      <c r="L295" s="66"/>
      <c r="M295" s="66"/>
      <c r="N295" s="66"/>
      <c r="O295" s="66"/>
      <c r="P295" s="66"/>
      <c r="Q295" s="66"/>
      <c r="R295" s="66"/>
    </row>
    <row r="296" spans="2:18" x14ac:dyDescent="0.25">
      <c r="B296" s="66"/>
      <c r="C296" s="66"/>
      <c r="D296" s="66"/>
      <c r="E296" s="66"/>
      <c r="F296" s="66"/>
      <c r="G296" s="66"/>
      <c r="H296" s="66"/>
      <c r="I296" s="66"/>
      <c r="J296" s="66"/>
      <c r="K296" s="66"/>
      <c r="L296" s="66"/>
      <c r="M296" s="66"/>
      <c r="N296" s="66"/>
      <c r="O296" s="66"/>
      <c r="P296" s="66"/>
      <c r="Q296" s="66"/>
      <c r="R296" s="66"/>
    </row>
    <row r="297" spans="2:18" x14ac:dyDescent="0.25">
      <c r="B297" s="66"/>
      <c r="C297" s="66"/>
      <c r="D297" s="66"/>
      <c r="E297" s="66"/>
      <c r="F297" s="66"/>
      <c r="G297" s="66"/>
      <c r="H297" s="66"/>
      <c r="I297" s="66"/>
      <c r="J297" s="66"/>
      <c r="K297" s="66"/>
      <c r="L297" s="66"/>
      <c r="M297" s="66"/>
      <c r="N297" s="66"/>
      <c r="O297" s="66"/>
      <c r="P297" s="66"/>
      <c r="Q297" s="66"/>
      <c r="R297" s="66"/>
    </row>
    <row r="298" spans="2:18" x14ac:dyDescent="0.25">
      <c r="B298" s="66"/>
      <c r="C298" s="66"/>
      <c r="D298" s="66"/>
      <c r="E298" s="66"/>
      <c r="F298" s="66"/>
      <c r="G298" s="66"/>
      <c r="H298" s="66"/>
      <c r="I298" s="66"/>
      <c r="J298" s="66"/>
      <c r="K298" s="66"/>
      <c r="L298" s="66"/>
      <c r="M298" s="66"/>
      <c r="N298" s="66"/>
      <c r="O298" s="66"/>
      <c r="P298" s="66"/>
      <c r="Q298" s="66"/>
      <c r="R298" s="66"/>
    </row>
    <row r="299" spans="2:18" x14ac:dyDescent="0.25">
      <c r="B299" s="66"/>
      <c r="C299" s="66"/>
      <c r="D299" s="66"/>
      <c r="E299" s="66"/>
      <c r="F299" s="66"/>
      <c r="G299" s="66"/>
      <c r="H299" s="66"/>
      <c r="I299" s="66"/>
      <c r="J299" s="66"/>
      <c r="K299" s="66"/>
      <c r="L299" s="66"/>
      <c r="M299" s="66"/>
      <c r="N299" s="66"/>
      <c r="O299" s="66"/>
      <c r="P299" s="66"/>
      <c r="Q299" s="66"/>
      <c r="R299" s="66"/>
    </row>
    <row r="300" spans="2:18" x14ac:dyDescent="0.25">
      <c r="B300" s="66"/>
      <c r="C300" s="66"/>
      <c r="D300" s="66"/>
      <c r="E300" s="66"/>
      <c r="F300" s="66"/>
      <c r="G300" s="66"/>
      <c r="H300" s="66"/>
      <c r="I300" s="66"/>
      <c r="J300" s="66"/>
      <c r="K300" s="66"/>
      <c r="L300" s="66"/>
      <c r="M300" s="66"/>
      <c r="N300" s="66"/>
      <c r="O300" s="66"/>
      <c r="P300" s="66"/>
      <c r="Q300" s="66"/>
      <c r="R300" s="66"/>
    </row>
    <row r="301" spans="2:18" x14ac:dyDescent="0.25">
      <c r="B301" s="66"/>
      <c r="C301" s="66"/>
      <c r="D301" s="66"/>
      <c r="E301" s="66"/>
      <c r="F301" s="66"/>
      <c r="G301" s="66"/>
      <c r="H301" s="66"/>
      <c r="I301" s="66"/>
      <c r="J301" s="66"/>
      <c r="K301" s="66"/>
      <c r="L301" s="66"/>
      <c r="M301" s="66"/>
      <c r="N301" s="66"/>
      <c r="O301" s="66"/>
      <c r="P301" s="66"/>
      <c r="Q301" s="66"/>
      <c r="R301" s="66"/>
    </row>
    <row r="302" spans="2:18" x14ac:dyDescent="0.25">
      <c r="B302" s="66"/>
      <c r="C302" s="66"/>
      <c r="D302" s="66"/>
      <c r="E302" s="66"/>
      <c r="F302" s="66"/>
      <c r="G302" s="66"/>
      <c r="H302" s="66"/>
      <c r="I302" s="66"/>
      <c r="J302" s="66"/>
      <c r="K302" s="66"/>
      <c r="L302" s="66"/>
      <c r="M302" s="66"/>
      <c r="N302" s="66"/>
      <c r="O302" s="66"/>
      <c r="P302" s="66"/>
      <c r="Q302" s="66"/>
      <c r="R302" s="66"/>
    </row>
    <row r="303" spans="2:18" x14ac:dyDescent="0.25">
      <c r="B303" s="66"/>
      <c r="C303" s="66"/>
      <c r="D303" s="66"/>
      <c r="E303" s="66"/>
      <c r="F303" s="66"/>
      <c r="G303" s="66"/>
      <c r="H303" s="66"/>
      <c r="I303" s="66"/>
      <c r="J303" s="66"/>
      <c r="K303" s="66"/>
      <c r="L303" s="66"/>
      <c r="M303" s="66"/>
      <c r="N303" s="66"/>
      <c r="O303" s="66"/>
      <c r="P303" s="66"/>
      <c r="Q303" s="66"/>
      <c r="R303" s="66"/>
    </row>
    <row r="304" spans="2:18" x14ac:dyDescent="0.25">
      <c r="B304" s="66"/>
      <c r="C304" s="66"/>
      <c r="D304" s="66"/>
      <c r="E304" s="66"/>
      <c r="F304" s="66"/>
      <c r="G304" s="66"/>
      <c r="H304" s="66"/>
      <c r="I304" s="66"/>
      <c r="J304" s="66"/>
      <c r="K304" s="66"/>
      <c r="L304" s="66"/>
      <c r="M304" s="66"/>
      <c r="N304" s="66"/>
      <c r="O304" s="66"/>
      <c r="P304" s="66"/>
      <c r="Q304" s="66"/>
      <c r="R304" s="66"/>
    </row>
    <row r="305" spans="2:18" x14ac:dyDescent="0.25">
      <c r="B305" s="66"/>
      <c r="C305" s="66"/>
      <c r="D305" s="66"/>
      <c r="E305" s="66"/>
      <c r="F305" s="66"/>
      <c r="G305" s="66"/>
      <c r="H305" s="66"/>
      <c r="I305" s="66"/>
      <c r="J305" s="66"/>
      <c r="K305" s="66"/>
      <c r="L305" s="66"/>
      <c r="M305" s="66"/>
      <c r="N305" s="66"/>
      <c r="O305" s="66"/>
      <c r="P305" s="66"/>
      <c r="Q305" s="66"/>
      <c r="R305" s="66"/>
    </row>
    <row r="306" spans="2:18" x14ac:dyDescent="0.25">
      <c r="B306" s="66"/>
      <c r="C306" s="66"/>
      <c r="D306" s="66"/>
      <c r="E306" s="66"/>
      <c r="F306" s="66"/>
      <c r="G306" s="66"/>
      <c r="H306" s="66"/>
      <c r="I306" s="66"/>
      <c r="J306" s="66"/>
      <c r="K306" s="66"/>
      <c r="L306" s="66"/>
      <c r="M306" s="66"/>
      <c r="N306" s="66"/>
      <c r="O306" s="66"/>
      <c r="P306" s="66"/>
      <c r="Q306" s="66"/>
      <c r="R306" s="66"/>
    </row>
    <row r="307" spans="2:18" x14ac:dyDescent="0.25">
      <c r="B307" s="66"/>
      <c r="C307" s="66"/>
      <c r="D307" s="66"/>
      <c r="E307" s="66"/>
      <c r="F307" s="66"/>
      <c r="G307" s="66"/>
      <c r="H307" s="66"/>
      <c r="I307" s="66"/>
      <c r="J307" s="66"/>
      <c r="K307" s="66"/>
      <c r="L307" s="66"/>
      <c r="M307" s="66"/>
      <c r="N307" s="66"/>
      <c r="O307" s="66"/>
      <c r="P307" s="66"/>
      <c r="Q307" s="66"/>
      <c r="R307" s="66"/>
    </row>
    <row r="308" spans="2:18" x14ac:dyDescent="0.25">
      <c r="B308" s="66"/>
      <c r="C308" s="66"/>
      <c r="D308" s="66"/>
      <c r="E308" s="66"/>
      <c r="F308" s="66"/>
      <c r="G308" s="66"/>
      <c r="H308" s="66"/>
      <c r="I308" s="66"/>
      <c r="J308" s="66"/>
      <c r="K308" s="66"/>
      <c r="L308" s="66"/>
      <c r="M308" s="66"/>
      <c r="N308" s="66"/>
      <c r="O308" s="66"/>
      <c r="P308" s="66"/>
      <c r="Q308" s="66"/>
      <c r="R308" s="66"/>
    </row>
    <row r="309" spans="2:18" x14ac:dyDescent="0.25">
      <c r="B309" s="66"/>
      <c r="C309" s="66"/>
      <c r="D309" s="66"/>
      <c r="E309" s="66"/>
      <c r="F309" s="66"/>
      <c r="G309" s="66"/>
      <c r="H309" s="66"/>
      <c r="I309" s="66"/>
      <c r="J309" s="66"/>
      <c r="K309" s="66"/>
      <c r="L309" s="66"/>
      <c r="M309" s="66"/>
      <c r="N309" s="66"/>
      <c r="O309" s="66"/>
      <c r="P309" s="66"/>
      <c r="Q309" s="66"/>
      <c r="R309" s="66"/>
    </row>
    <row r="310" spans="2:18" x14ac:dyDescent="0.25">
      <c r="B310" s="66"/>
      <c r="C310" s="66"/>
      <c r="D310" s="66"/>
      <c r="E310" s="66"/>
      <c r="F310" s="66"/>
      <c r="G310" s="66"/>
      <c r="H310" s="66"/>
      <c r="I310" s="66"/>
      <c r="J310" s="66"/>
      <c r="K310" s="66"/>
      <c r="L310" s="66"/>
      <c r="M310" s="66"/>
      <c r="N310" s="66"/>
      <c r="O310" s="66"/>
      <c r="P310" s="66"/>
      <c r="Q310" s="66"/>
      <c r="R310" s="66"/>
    </row>
    <row r="311" spans="2:18" x14ac:dyDescent="0.25">
      <c r="B311" s="66"/>
      <c r="C311" s="66"/>
      <c r="D311" s="66"/>
      <c r="E311" s="66"/>
      <c r="F311" s="66"/>
      <c r="G311" s="66"/>
      <c r="H311" s="66"/>
      <c r="I311" s="66"/>
      <c r="J311" s="66"/>
      <c r="K311" s="66"/>
      <c r="L311" s="66"/>
      <c r="M311" s="66"/>
      <c r="N311" s="66"/>
      <c r="O311" s="66"/>
      <c r="P311" s="66"/>
      <c r="Q311" s="66"/>
      <c r="R311" s="66"/>
    </row>
    <row r="312" spans="2:18" x14ac:dyDescent="0.25">
      <c r="B312" s="66"/>
      <c r="C312" s="66"/>
      <c r="D312" s="66"/>
      <c r="E312" s="66"/>
      <c r="F312" s="66"/>
      <c r="G312" s="66"/>
      <c r="H312" s="66"/>
      <c r="I312" s="66"/>
      <c r="J312" s="66"/>
      <c r="K312" s="66"/>
      <c r="L312" s="66"/>
      <c r="M312" s="66"/>
      <c r="N312" s="66"/>
      <c r="O312" s="66"/>
      <c r="P312" s="66"/>
      <c r="Q312" s="66"/>
      <c r="R312" s="66"/>
    </row>
    <row r="313" spans="2:18" x14ac:dyDescent="0.25">
      <c r="B313" s="66"/>
      <c r="C313" s="66"/>
      <c r="D313" s="66"/>
      <c r="E313" s="66"/>
      <c r="F313" s="66"/>
      <c r="G313" s="66"/>
      <c r="H313" s="66"/>
      <c r="I313" s="66"/>
      <c r="J313" s="66"/>
      <c r="K313" s="66"/>
      <c r="L313" s="66"/>
      <c r="M313" s="66"/>
      <c r="N313" s="66"/>
      <c r="O313" s="66"/>
      <c r="P313" s="66"/>
      <c r="Q313" s="66"/>
      <c r="R313" s="66"/>
    </row>
    <row r="314" spans="2:18" x14ac:dyDescent="0.25">
      <c r="B314" s="66"/>
      <c r="C314" s="66"/>
      <c r="D314" s="66"/>
      <c r="E314" s="66"/>
      <c r="F314" s="66"/>
      <c r="G314" s="66"/>
      <c r="H314" s="66"/>
      <c r="I314" s="66"/>
      <c r="J314" s="66"/>
      <c r="K314" s="66"/>
      <c r="L314" s="66"/>
      <c r="M314" s="66"/>
      <c r="N314" s="66"/>
      <c r="O314" s="66"/>
      <c r="P314" s="66"/>
      <c r="Q314" s="66"/>
      <c r="R314" s="66"/>
    </row>
    <row r="315" spans="2:18" x14ac:dyDescent="0.25">
      <c r="B315" s="66"/>
      <c r="C315" s="66"/>
      <c r="D315" s="66"/>
      <c r="E315" s="66"/>
      <c r="F315" s="66"/>
      <c r="G315" s="66"/>
      <c r="H315" s="66"/>
      <c r="I315" s="66"/>
      <c r="J315" s="66"/>
      <c r="K315" s="66"/>
      <c r="L315" s="66"/>
      <c r="M315" s="66"/>
      <c r="N315" s="66"/>
      <c r="O315" s="66"/>
      <c r="P315" s="66"/>
      <c r="Q315" s="66"/>
      <c r="R315" s="66"/>
    </row>
    <row r="316" spans="2:18" x14ac:dyDescent="0.25">
      <c r="B316" s="66"/>
      <c r="C316" s="66"/>
      <c r="D316" s="66"/>
      <c r="E316" s="66"/>
      <c r="F316" s="66"/>
      <c r="G316" s="66"/>
      <c r="H316" s="66"/>
      <c r="I316" s="66"/>
      <c r="J316" s="66"/>
      <c r="K316" s="66"/>
      <c r="L316" s="66"/>
      <c r="M316" s="66"/>
      <c r="N316" s="66"/>
      <c r="O316" s="66"/>
      <c r="P316" s="66"/>
      <c r="Q316" s="66"/>
      <c r="R316" s="66"/>
    </row>
    <row r="317" spans="2:18" x14ac:dyDescent="0.25">
      <c r="B317" s="66"/>
      <c r="C317" s="66"/>
      <c r="D317" s="66"/>
      <c r="E317" s="66"/>
      <c r="F317" s="66"/>
      <c r="G317" s="66"/>
      <c r="H317" s="66"/>
      <c r="I317" s="66"/>
      <c r="J317" s="66"/>
      <c r="K317" s="66"/>
      <c r="L317" s="66"/>
      <c r="M317" s="66"/>
      <c r="N317" s="66"/>
      <c r="O317" s="66"/>
      <c r="P317" s="66"/>
      <c r="Q317" s="66"/>
      <c r="R317" s="66"/>
    </row>
    <row r="318" spans="2:18" x14ac:dyDescent="0.25">
      <c r="B318" s="66"/>
      <c r="C318" s="66"/>
      <c r="D318" s="66"/>
      <c r="E318" s="66"/>
      <c r="F318" s="66"/>
      <c r="G318" s="66"/>
      <c r="H318" s="66"/>
      <c r="I318" s="66"/>
      <c r="J318" s="66"/>
      <c r="K318" s="66"/>
      <c r="L318" s="66"/>
      <c r="M318" s="66"/>
      <c r="N318" s="66"/>
      <c r="O318" s="66"/>
      <c r="P318" s="66"/>
      <c r="Q318" s="66"/>
      <c r="R318" s="66"/>
    </row>
    <row r="319" spans="2:18" x14ac:dyDescent="0.25">
      <c r="B319" s="66"/>
      <c r="C319" s="66"/>
      <c r="D319" s="66"/>
      <c r="E319" s="66"/>
      <c r="F319" s="66"/>
      <c r="G319" s="66"/>
      <c r="H319" s="66"/>
      <c r="I319" s="66"/>
      <c r="J319" s="66"/>
      <c r="K319" s="66"/>
      <c r="L319" s="66"/>
      <c r="M319" s="66"/>
      <c r="N319" s="66"/>
      <c r="O319" s="66"/>
      <c r="P319" s="66"/>
      <c r="Q319" s="66"/>
      <c r="R319" s="66"/>
    </row>
    <row r="320" spans="2:18" x14ac:dyDescent="0.25">
      <c r="B320" s="66"/>
      <c r="C320" s="66"/>
      <c r="D320" s="66"/>
      <c r="E320" s="66"/>
      <c r="F320" s="66"/>
      <c r="G320" s="66"/>
      <c r="H320" s="66"/>
      <c r="I320" s="66"/>
      <c r="J320" s="66"/>
      <c r="K320" s="66"/>
      <c r="L320" s="66"/>
      <c r="M320" s="66"/>
      <c r="N320" s="66"/>
      <c r="O320" s="66"/>
      <c r="P320" s="66"/>
      <c r="Q320" s="66"/>
      <c r="R320" s="66"/>
    </row>
    <row r="321" spans="2:18" x14ac:dyDescent="0.25">
      <c r="B321" s="66"/>
      <c r="C321" s="66"/>
      <c r="D321" s="66"/>
      <c r="E321" s="66"/>
      <c r="F321" s="66"/>
      <c r="G321" s="66"/>
      <c r="H321" s="66"/>
      <c r="I321" s="66"/>
      <c r="J321" s="66"/>
      <c r="K321" s="66"/>
      <c r="L321" s="66"/>
      <c r="M321" s="66"/>
      <c r="N321" s="66"/>
      <c r="O321" s="66"/>
      <c r="P321" s="66"/>
      <c r="Q321" s="66"/>
      <c r="R321" s="66"/>
    </row>
    <row r="322" spans="2:18" x14ac:dyDescent="0.25">
      <c r="B322" s="66"/>
      <c r="C322" s="66"/>
      <c r="D322" s="66"/>
      <c r="E322" s="66"/>
      <c r="F322" s="66"/>
      <c r="G322" s="66"/>
      <c r="H322" s="66"/>
      <c r="I322" s="66"/>
      <c r="J322" s="66"/>
      <c r="K322" s="66"/>
      <c r="L322" s="66"/>
      <c r="M322" s="66"/>
      <c r="N322" s="66"/>
      <c r="O322" s="66"/>
      <c r="P322" s="66"/>
      <c r="Q322" s="66"/>
      <c r="R322" s="66"/>
    </row>
    <row r="323" spans="2:18" x14ac:dyDescent="0.25">
      <c r="B323" s="66"/>
      <c r="C323" s="66"/>
      <c r="D323" s="66"/>
      <c r="E323" s="66"/>
      <c r="F323" s="66"/>
      <c r="G323" s="66"/>
      <c r="H323" s="66"/>
      <c r="I323" s="66"/>
      <c r="J323" s="66"/>
      <c r="K323" s="66"/>
      <c r="L323" s="66"/>
      <c r="M323" s="66"/>
      <c r="N323" s="66"/>
      <c r="O323" s="66"/>
      <c r="P323" s="66"/>
      <c r="Q323" s="66"/>
      <c r="R323" s="66"/>
    </row>
    <row r="324" spans="2:18" x14ac:dyDescent="0.25">
      <c r="B324" s="66"/>
      <c r="C324" s="66"/>
      <c r="D324" s="66"/>
      <c r="E324" s="66"/>
      <c r="F324" s="66"/>
      <c r="G324" s="66"/>
      <c r="H324" s="66"/>
      <c r="I324" s="66"/>
      <c r="J324" s="66"/>
      <c r="K324" s="66"/>
      <c r="L324" s="66"/>
      <c r="M324" s="66"/>
      <c r="N324" s="66"/>
      <c r="O324" s="66"/>
      <c r="P324" s="66"/>
      <c r="Q324" s="66"/>
      <c r="R324" s="66"/>
    </row>
    <row r="325" spans="2:18" x14ac:dyDescent="0.25">
      <c r="B325" s="66"/>
      <c r="C325" s="66"/>
      <c r="D325" s="66"/>
      <c r="E325" s="66"/>
      <c r="F325" s="66"/>
      <c r="G325" s="66"/>
      <c r="H325" s="66"/>
      <c r="I325" s="66"/>
      <c r="J325" s="66"/>
      <c r="K325" s="66"/>
      <c r="L325" s="66"/>
      <c r="M325" s="66"/>
      <c r="N325" s="66"/>
      <c r="O325" s="66"/>
      <c r="P325" s="66"/>
      <c r="Q325" s="66"/>
      <c r="R325" s="66"/>
    </row>
    <row r="326" spans="2:18" x14ac:dyDescent="0.25">
      <c r="B326" s="66"/>
      <c r="C326" s="66"/>
      <c r="D326" s="66"/>
      <c r="E326" s="66"/>
      <c r="F326" s="66"/>
      <c r="G326" s="66"/>
      <c r="H326" s="66"/>
      <c r="I326" s="66"/>
      <c r="J326" s="66"/>
      <c r="K326" s="66"/>
      <c r="L326" s="66"/>
      <c r="M326" s="66"/>
      <c r="N326" s="66"/>
      <c r="O326" s="66"/>
      <c r="P326" s="66"/>
      <c r="Q326" s="66"/>
      <c r="R326" s="66"/>
    </row>
    <row r="327" spans="2:18" x14ac:dyDescent="0.25">
      <c r="B327" s="66"/>
      <c r="C327" s="66"/>
      <c r="D327" s="66"/>
      <c r="E327" s="66"/>
      <c r="F327" s="66"/>
      <c r="G327" s="66"/>
      <c r="H327" s="66"/>
      <c r="I327" s="66"/>
      <c r="J327" s="66"/>
      <c r="K327" s="66"/>
      <c r="L327" s="66"/>
      <c r="M327" s="66"/>
      <c r="N327" s="66"/>
      <c r="O327" s="66"/>
      <c r="P327" s="66"/>
      <c r="Q327" s="66"/>
      <c r="R327" s="66"/>
    </row>
    <row r="328" spans="2:18" x14ac:dyDescent="0.25">
      <c r="B328" s="66"/>
      <c r="C328" s="66"/>
      <c r="D328" s="66"/>
      <c r="E328" s="66"/>
      <c r="F328" s="66"/>
      <c r="G328" s="66"/>
      <c r="H328" s="66"/>
      <c r="I328" s="66"/>
      <c r="J328" s="66"/>
      <c r="K328" s="66"/>
      <c r="L328" s="66"/>
      <c r="M328" s="66"/>
      <c r="N328" s="66"/>
      <c r="O328" s="66"/>
      <c r="P328" s="66"/>
      <c r="Q328" s="66"/>
      <c r="R328" s="66"/>
    </row>
    <row r="329" spans="2:18" x14ac:dyDescent="0.25">
      <c r="B329" s="66"/>
      <c r="C329" s="66"/>
      <c r="D329" s="66"/>
      <c r="E329" s="66"/>
      <c r="F329" s="66"/>
      <c r="G329" s="66"/>
      <c r="H329" s="66"/>
      <c r="I329" s="66"/>
      <c r="J329" s="66"/>
      <c r="K329" s="66"/>
      <c r="L329" s="66"/>
      <c r="M329" s="66"/>
      <c r="N329" s="66"/>
      <c r="O329" s="66"/>
      <c r="P329" s="66"/>
      <c r="Q329" s="66"/>
      <c r="R329" s="66"/>
    </row>
    <row r="330" spans="2:18" x14ac:dyDescent="0.25">
      <c r="B330" s="66"/>
      <c r="C330" s="66"/>
      <c r="D330" s="66"/>
      <c r="E330" s="66"/>
      <c r="F330" s="66"/>
      <c r="G330" s="66"/>
      <c r="H330" s="66"/>
      <c r="I330" s="66"/>
      <c r="J330" s="66"/>
      <c r="K330" s="66"/>
      <c r="L330" s="66"/>
      <c r="M330" s="66"/>
      <c r="N330" s="66"/>
      <c r="O330" s="66"/>
      <c r="P330" s="66"/>
      <c r="Q330" s="66"/>
      <c r="R330" s="66"/>
    </row>
    <row r="331" spans="2:18" x14ac:dyDescent="0.25">
      <c r="B331" s="66"/>
      <c r="C331" s="66"/>
      <c r="D331" s="66"/>
      <c r="E331" s="66"/>
      <c r="F331" s="66"/>
      <c r="G331" s="66"/>
      <c r="H331" s="66"/>
      <c r="I331" s="66"/>
      <c r="J331" s="66"/>
      <c r="K331" s="66"/>
      <c r="L331" s="66"/>
      <c r="M331" s="66"/>
      <c r="N331" s="66"/>
      <c r="O331" s="66"/>
      <c r="P331" s="66"/>
      <c r="Q331" s="66"/>
      <c r="R331" s="66"/>
    </row>
    <row r="332" spans="2:18" x14ac:dyDescent="0.25">
      <c r="B332" s="66"/>
      <c r="C332" s="66"/>
      <c r="D332" s="66"/>
      <c r="E332" s="66"/>
      <c r="F332" s="66"/>
      <c r="G332" s="66"/>
      <c r="H332" s="66"/>
      <c r="I332" s="66"/>
      <c r="J332" s="66"/>
      <c r="K332" s="66"/>
      <c r="L332" s="66"/>
      <c r="M332" s="66"/>
      <c r="N332" s="66"/>
      <c r="O332" s="66"/>
      <c r="P332" s="66"/>
      <c r="Q332" s="66"/>
      <c r="R332" s="66"/>
    </row>
    <row r="333" spans="2:18" x14ac:dyDescent="0.25">
      <c r="B333" s="66"/>
      <c r="C333" s="66"/>
      <c r="D333" s="66"/>
      <c r="E333" s="66"/>
      <c r="F333" s="66"/>
      <c r="G333" s="66"/>
      <c r="H333" s="66"/>
      <c r="I333" s="66"/>
      <c r="J333" s="66"/>
      <c r="K333" s="66"/>
      <c r="L333" s="66"/>
      <c r="M333" s="66"/>
      <c r="N333" s="66"/>
      <c r="O333" s="66"/>
      <c r="P333" s="66"/>
      <c r="Q333" s="66"/>
      <c r="R333" s="66"/>
    </row>
    <row r="334" spans="2:18" x14ac:dyDescent="0.25">
      <c r="B334" s="66"/>
      <c r="C334" s="66"/>
      <c r="D334" s="66"/>
      <c r="E334" s="66"/>
      <c r="F334" s="66"/>
      <c r="G334" s="66"/>
      <c r="H334" s="66"/>
      <c r="I334" s="66"/>
      <c r="J334" s="66"/>
      <c r="K334" s="66"/>
      <c r="L334" s="66"/>
      <c r="M334" s="66"/>
      <c r="N334" s="66"/>
      <c r="O334" s="66"/>
      <c r="P334" s="66"/>
      <c r="Q334" s="66"/>
      <c r="R334" s="66"/>
    </row>
    <row r="335" spans="2:18" x14ac:dyDescent="0.25">
      <c r="B335" s="66"/>
      <c r="C335" s="66"/>
      <c r="D335" s="66"/>
      <c r="E335" s="66"/>
      <c r="F335" s="66"/>
      <c r="G335" s="66"/>
      <c r="H335" s="66"/>
      <c r="I335" s="66"/>
      <c r="J335" s="66"/>
      <c r="K335" s="66"/>
      <c r="L335" s="66"/>
      <c r="M335" s="66"/>
      <c r="N335" s="66"/>
      <c r="O335" s="66"/>
      <c r="P335" s="66"/>
      <c r="Q335" s="66"/>
      <c r="R335" s="66"/>
    </row>
    <row r="336" spans="2:18" x14ac:dyDescent="0.25">
      <c r="B336" s="66"/>
      <c r="C336" s="66"/>
      <c r="D336" s="66"/>
      <c r="E336" s="66"/>
      <c r="F336" s="66"/>
      <c r="G336" s="66"/>
      <c r="H336" s="66"/>
      <c r="I336" s="66"/>
      <c r="J336" s="66"/>
      <c r="K336" s="66"/>
      <c r="L336" s="66"/>
      <c r="M336" s="66"/>
      <c r="N336" s="66"/>
      <c r="O336" s="66"/>
      <c r="P336" s="66"/>
      <c r="Q336" s="66"/>
      <c r="R336" s="66"/>
    </row>
    <row r="337" spans="2:18" x14ac:dyDescent="0.25">
      <c r="B337" s="66"/>
      <c r="C337" s="66"/>
      <c r="D337" s="66"/>
      <c r="E337" s="66"/>
      <c r="F337" s="66"/>
      <c r="G337" s="66"/>
      <c r="H337" s="66"/>
      <c r="I337" s="66"/>
      <c r="J337" s="66"/>
      <c r="K337" s="66"/>
      <c r="L337" s="66"/>
      <c r="M337" s="66"/>
      <c r="N337" s="66"/>
      <c r="O337" s="66"/>
      <c r="P337" s="66"/>
      <c r="Q337" s="66"/>
      <c r="R337" s="66"/>
    </row>
    <row r="338" spans="2:18" x14ac:dyDescent="0.25">
      <c r="B338" s="66"/>
      <c r="C338" s="66"/>
      <c r="D338" s="66"/>
      <c r="E338" s="66"/>
      <c r="F338" s="66"/>
      <c r="G338" s="66"/>
      <c r="H338" s="66"/>
      <c r="I338" s="66"/>
      <c r="J338" s="66"/>
      <c r="K338" s="66"/>
      <c r="L338" s="66"/>
      <c r="M338" s="66"/>
      <c r="N338" s="66"/>
      <c r="O338" s="66"/>
      <c r="P338" s="66"/>
      <c r="Q338" s="66"/>
      <c r="R338" s="66"/>
    </row>
    <row r="339" spans="2:18" x14ac:dyDescent="0.25">
      <c r="B339" s="66"/>
      <c r="C339" s="66"/>
      <c r="D339" s="66"/>
      <c r="E339" s="66"/>
      <c r="F339" s="66"/>
      <c r="G339" s="66"/>
      <c r="H339" s="66"/>
      <c r="I339" s="66"/>
      <c r="J339" s="66"/>
      <c r="K339" s="66"/>
      <c r="L339" s="66"/>
      <c r="M339" s="66"/>
      <c r="N339" s="66"/>
      <c r="O339" s="66"/>
      <c r="P339" s="66"/>
      <c r="Q339" s="66"/>
      <c r="R339" s="66"/>
    </row>
    <row r="340" spans="2:18" x14ac:dyDescent="0.25">
      <c r="B340" s="66"/>
      <c r="C340" s="66"/>
      <c r="D340" s="66"/>
      <c r="E340" s="66"/>
      <c r="F340" s="66"/>
      <c r="G340" s="66"/>
      <c r="H340" s="66"/>
      <c r="I340" s="66"/>
      <c r="J340" s="66"/>
      <c r="K340" s="66"/>
      <c r="L340" s="66"/>
      <c r="M340" s="66"/>
      <c r="N340" s="66"/>
      <c r="O340" s="66"/>
      <c r="P340" s="66"/>
      <c r="Q340" s="66"/>
      <c r="R340" s="66"/>
    </row>
    <row r="341" spans="2:18" x14ac:dyDescent="0.25">
      <c r="B341" s="66"/>
      <c r="C341" s="66"/>
      <c r="D341" s="66"/>
      <c r="E341" s="66"/>
      <c r="F341" s="66"/>
      <c r="G341" s="66"/>
      <c r="H341" s="66"/>
      <c r="I341" s="66"/>
      <c r="J341" s="66"/>
      <c r="K341" s="66"/>
      <c r="L341" s="66"/>
      <c r="M341" s="66"/>
      <c r="N341" s="66"/>
      <c r="O341" s="66"/>
      <c r="P341" s="66"/>
      <c r="Q341" s="66"/>
      <c r="R341" s="66"/>
    </row>
    <row r="342" spans="2:18" x14ac:dyDescent="0.25">
      <c r="B342" s="66"/>
      <c r="C342" s="66"/>
      <c r="D342" s="66"/>
      <c r="E342" s="66"/>
      <c r="F342" s="66"/>
      <c r="G342" s="66"/>
      <c r="H342" s="66"/>
      <c r="I342" s="66"/>
      <c r="J342" s="66"/>
      <c r="K342" s="66"/>
      <c r="L342" s="66"/>
      <c r="M342" s="66"/>
      <c r="N342" s="66"/>
      <c r="O342" s="66"/>
      <c r="P342" s="66"/>
      <c r="Q342" s="66"/>
      <c r="R342" s="66"/>
    </row>
    <row r="343" spans="2:18" x14ac:dyDescent="0.25">
      <c r="B343" s="66"/>
      <c r="C343" s="66"/>
      <c r="D343" s="66"/>
      <c r="E343" s="66"/>
      <c r="F343" s="66"/>
      <c r="G343" s="66"/>
      <c r="H343" s="66"/>
      <c r="I343" s="66"/>
      <c r="J343" s="66"/>
      <c r="K343" s="66"/>
      <c r="L343" s="66"/>
      <c r="M343" s="66"/>
      <c r="N343" s="66"/>
      <c r="O343" s="66"/>
      <c r="P343" s="66"/>
      <c r="Q343" s="66"/>
      <c r="R343" s="66"/>
    </row>
    <row r="344" spans="2:18" x14ac:dyDescent="0.25">
      <c r="B344" s="66"/>
      <c r="C344" s="66"/>
      <c r="D344" s="66"/>
      <c r="E344" s="66"/>
      <c r="F344" s="66"/>
      <c r="G344" s="66"/>
      <c r="H344" s="66"/>
      <c r="I344" s="66"/>
      <c r="J344" s="66"/>
      <c r="K344" s="66"/>
      <c r="L344" s="66"/>
      <c r="M344" s="66"/>
      <c r="N344" s="66"/>
      <c r="O344" s="66"/>
      <c r="P344" s="66"/>
      <c r="Q344" s="66"/>
      <c r="R344" s="66"/>
    </row>
    <row r="345" spans="2:18" x14ac:dyDescent="0.25">
      <c r="B345" s="66"/>
      <c r="C345" s="66"/>
      <c r="D345" s="66"/>
      <c r="E345" s="66"/>
      <c r="F345" s="66"/>
      <c r="G345" s="66"/>
      <c r="H345" s="66"/>
      <c r="I345" s="66"/>
      <c r="J345" s="66"/>
      <c r="K345" s="66"/>
      <c r="L345" s="66"/>
      <c r="M345" s="66"/>
      <c r="N345" s="66"/>
      <c r="O345" s="66"/>
      <c r="P345" s="66"/>
      <c r="Q345" s="66"/>
      <c r="R345" s="66"/>
    </row>
    <row r="346" spans="2:18" x14ac:dyDescent="0.25">
      <c r="B346" s="66"/>
      <c r="C346" s="66"/>
      <c r="D346" s="66"/>
      <c r="E346" s="66"/>
      <c r="F346" s="66"/>
      <c r="G346" s="66"/>
      <c r="H346" s="66"/>
      <c r="I346" s="66"/>
      <c r="J346" s="66"/>
      <c r="K346" s="66"/>
      <c r="L346" s="66"/>
      <c r="M346" s="66"/>
      <c r="N346" s="66"/>
      <c r="O346" s="66"/>
      <c r="P346" s="66"/>
      <c r="Q346" s="66"/>
      <c r="R346" s="66"/>
    </row>
    <row r="347" spans="2:18" x14ac:dyDescent="0.25">
      <c r="B347" s="66"/>
      <c r="C347" s="66"/>
      <c r="D347" s="66"/>
      <c r="E347" s="66"/>
      <c r="F347" s="66"/>
      <c r="G347" s="66"/>
      <c r="H347" s="66"/>
      <c r="I347" s="66"/>
      <c r="J347" s="66"/>
      <c r="K347" s="66"/>
      <c r="L347" s="66"/>
      <c r="M347" s="66"/>
      <c r="N347" s="66"/>
      <c r="O347" s="66"/>
      <c r="P347" s="66"/>
      <c r="Q347" s="66"/>
      <c r="R347" s="66"/>
    </row>
    <row r="348" spans="2:18" x14ac:dyDescent="0.25">
      <c r="B348" s="66"/>
      <c r="C348" s="66"/>
      <c r="D348" s="66"/>
      <c r="E348" s="66"/>
      <c r="F348" s="66"/>
      <c r="G348" s="66"/>
      <c r="H348" s="66"/>
      <c r="I348" s="66"/>
      <c r="J348" s="66"/>
      <c r="K348" s="66"/>
      <c r="L348" s="66"/>
      <c r="M348" s="66"/>
      <c r="N348" s="66"/>
      <c r="O348" s="66"/>
      <c r="P348" s="66"/>
      <c r="Q348" s="66"/>
      <c r="R348" s="66"/>
    </row>
    <row r="349" spans="2:18" x14ac:dyDescent="0.25">
      <c r="B349" s="66"/>
      <c r="C349" s="66"/>
      <c r="D349" s="66"/>
      <c r="E349" s="66"/>
      <c r="F349" s="66"/>
      <c r="G349" s="66"/>
      <c r="H349" s="66"/>
      <c r="I349" s="66"/>
      <c r="J349" s="66"/>
      <c r="K349" s="66"/>
      <c r="L349" s="66"/>
      <c r="M349" s="66"/>
      <c r="N349" s="66"/>
      <c r="O349" s="66"/>
      <c r="P349" s="66"/>
      <c r="Q349" s="66"/>
      <c r="R349" s="66"/>
    </row>
    <row r="350" spans="2:18" x14ac:dyDescent="0.25">
      <c r="B350" s="66"/>
      <c r="C350" s="66"/>
      <c r="D350" s="66"/>
      <c r="E350" s="66"/>
      <c r="F350" s="66"/>
      <c r="G350" s="66"/>
      <c r="H350" s="66"/>
      <c r="I350" s="66"/>
      <c r="J350" s="66"/>
      <c r="K350" s="66"/>
      <c r="L350" s="66"/>
      <c r="M350" s="66"/>
      <c r="N350" s="66"/>
      <c r="O350" s="66"/>
      <c r="P350" s="66"/>
      <c r="Q350" s="66"/>
      <c r="R350" s="66"/>
    </row>
    <row r="351" spans="2:18" x14ac:dyDescent="0.25">
      <c r="B351" s="66"/>
      <c r="C351" s="66"/>
      <c r="D351" s="66"/>
      <c r="E351" s="66"/>
      <c r="F351" s="66"/>
      <c r="G351" s="66"/>
      <c r="H351" s="66"/>
      <c r="I351" s="66"/>
      <c r="J351" s="66"/>
      <c r="K351" s="66"/>
      <c r="L351" s="66"/>
      <c r="M351" s="66"/>
      <c r="N351" s="66"/>
      <c r="O351" s="66"/>
      <c r="P351" s="66"/>
      <c r="Q351" s="66"/>
      <c r="R351" s="66"/>
    </row>
    <row r="352" spans="2:18" x14ac:dyDescent="0.25">
      <c r="B352" s="66"/>
      <c r="C352" s="66"/>
      <c r="D352" s="66"/>
      <c r="E352" s="66"/>
      <c r="F352" s="66"/>
      <c r="G352" s="66"/>
      <c r="H352" s="66"/>
      <c r="I352" s="66"/>
      <c r="J352" s="66"/>
      <c r="K352" s="66"/>
      <c r="L352" s="66"/>
      <c r="M352" s="66"/>
      <c r="N352" s="66"/>
      <c r="O352" s="66"/>
      <c r="P352" s="66"/>
      <c r="Q352" s="66"/>
      <c r="R352" s="66"/>
    </row>
    <row r="353" spans="2:18" x14ac:dyDescent="0.25">
      <c r="B353" s="66"/>
      <c r="C353" s="66"/>
      <c r="D353" s="66"/>
      <c r="E353" s="66"/>
      <c r="F353" s="66"/>
      <c r="G353" s="66"/>
      <c r="H353" s="66"/>
      <c r="I353" s="66"/>
      <c r="J353" s="66"/>
      <c r="K353" s="66"/>
      <c r="L353" s="66"/>
      <c r="M353" s="66"/>
      <c r="N353" s="66"/>
      <c r="O353" s="66"/>
      <c r="P353" s="66"/>
      <c r="Q353" s="66"/>
      <c r="R353" s="66"/>
    </row>
    <row r="354" spans="2:18" x14ac:dyDescent="0.25">
      <c r="B354" s="66"/>
      <c r="C354" s="66"/>
      <c r="D354" s="66"/>
      <c r="E354" s="66"/>
      <c r="F354" s="66"/>
      <c r="G354" s="66"/>
      <c r="H354" s="66"/>
      <c r="I354" s="66"/>
      <c r="J354" s="66"/>
      <c r="K354" s="66"/>
      <c r="L354" s="66"/>
      <c r="M354" s="66"/>
      <c r="N354" s="66"/>
      <c r="O354" s="66"/>
      <c r="P354" s="66"/>
      <c r="Q354" s="66"/>
      <c r="R354" s="66"/>
    </row>
    <row r="355" spans="2:18" x14ac:dyDescent="0.25">
      <c r="B355" s="66"/>
      <c r="C355" s="66"/>
      <c r="D355" s="66"/>
      <c r="E355" s="66"/>
      <c r="F355" s="66"/>
      <c r="G355" s="66"/>
      <c r="H355" s="66"/>
      <c r="I355" s="66"/>
      <c r="J355" s="66"/>
      <c r="K355" s="66"/>
      <c r="L355" s="66"/>
      <c r="M355" s="66"/>
      <c r="N355" s="66"/>
      <c r="O355" s="66"/>
      <c r="P355" s="66"/>
      <c r="Q355" s="66"/>
      <c r="R355" s="66"/>
    </row>
    <row r="356" spans="2:18" x14ac:dyDescent="0.25">
      <c r="B356" s="66"/>
      <c r="C356" s="66"/>
      <c r="D356" s="66"/>
      <c r="E356" s="66"/>
      <c r="F356" s="66"/>
      <c r="G356" s="66"/>
      <c r="H356" s="66"/>
      <c r="I356" s="66"/>
      <c r="J356" s="66"/>
      <c r="K356" s="66"/>
      <c r="L356" s="66"/>
      <c r="M356" s="66"/>
      <c r="N356" s="66"/>
      <c r="O356" s="66"/>
      <c r="P356" s="66"/>
      <c r="Q356" s="66"/>
      <c r="R356" s="66"/>
    </row>
    <row r="357" spans="2:18" x14ac:dyDescent="0.25">
      <c r="B357" s="66"/>
      <c r="C357" s="66"/>
      <c r="D357" s="66"/>
      <c r="E357" s="66"/>
      <c r="F357" s="66"/>
      <c r="G357" s="66"/>
      <c r="H357" s="66"/>
      <c r="I357" s="66"/>
      <c r="J357" s="66"/>
      <c r="K357" s="66"/>
      <c r="L357" s="66"/>
      <c r="M357" s="66"/>
      <c r="N357" s="66"/>
      <c r="O357" s="66"/>
      <c r="P357" s="66"/>
      <c r="Q357" s="66"/>
      <c r="R357" s="66"/>
    </row>
    <row r="358" spans="2:18" x14ac:dyDescent="0.25">
      <c r="B358" s="66"/>
      <c r="C358" s="66"/>
      <c r="D358" s="66"/>
      <c r="E358" s="66"/>
      <c r="F358" s="66"/>
      <c r="G358" s="66"/>
      <c r="H358" s="66"/>
      <c r="I358" s="66"/>
      <c r="J358" s="66"/>
      <c r="K358" s="66"/>
      <c r="L358" s="66"/>
      <c r="M358" s="66"/>
      <c r="N358" s="66"/>
      <c r="O358" s="66"/>
      <c r="P358" s="66"/>
      <c r="Q358" s="66"/>
      <c r="R358" s="66"/>
    </row>
    <row r="359" spans="2:18" x14ac:dyDescent="0.25">
      <c r="B359" s="66"/>
      <c r="C359" s="66"/>
      <c r="D359" s="66"/>
      <c r="E359" s="66"/>
      <c r="F359" s="66"/>
      <c r="G359" s="66"/>
      <c r="H359" s="66"/>
      <c r="I359" s="66"/>
      <c r="J359" s="66"/>
      <c r="K359" s="66"/>
      <c r="L359" s="66"/>
      <c r="M359" s="66"/>
      <c r="N359" s="66"/>
      <c r="O359" s="66"/>
      <c r="P359" s="66"/>
      <c r="Q359" s="66"/>
      <c r="R359" s="66"/>
    </row>
    <row r="360" spans="2:18" x14ac:dyDescent="0.25">
      <c r="B360" s="66"/>
      <c r="C360" s="66"/>
      <c r="D360" s="66"/>
      <c r="E360" s="66"/>
      <c r="F360" s="66"/>
      <c r="G360" s="66"/>
      <c r="H360" s="66"/>
      <c r="I360" s="66"/>
      <c r="J360" s="66"/>
      <c r="K360" s="66"/>
      <c r="L360" s="66"/>
      <c r="M360" s="66"/>
      <c r="N360" s="66"/>
      <c r="O360" s="66"/>
      <c r="P360" s="66"/>
      <c r="Q360" s="66"/>
      <c r="R360" s="66"/>
    </row>
    <row r="361" spans="2:18" x14ac:dyDescent="0.25">
      <c r="B361" s="66"/>
      <c r="C361" s="66"/>
      <c r="D361" s="66"/>
      <c r="E361" s="66"/>
      <c r="F361" s="66"/>
      <c r="G361" s="66"/>
      <c r="H361" s="66"/>
      <c r="I361" s="66"/>
      <c r="J361" s="66"/>
      <c r="K361" s="66"/>
      <c r="L361" s="66"/>
      <c r="M361" s="66"/>
      <c r="N361" s="66"/>
      <c r="O361" s="66"/>
      <c r="P361" s="66"/>
      <c r="Q361" s="66"/>
      <c r="R361" s="66"/>
    </row>
    <row r="362" spans="2:18" x14ac:dyDescent="0.25">
      <c r="B362" s="66"/>
      <c r="C362" s="66"/>
      <c r="D362" s="66"/>
      <c r="E362" s="66"/>
      <c r="F362" s="66"/>
      <c r="G362" s="66"/>
      <c r="H362" s="66"/>
      <c r="I362" s="66"/>
      <c r="J362" s="66"/>
      <c r="K362" s="66"/>
      <c r="L362" s="66"/>
      <c r="M362" s="66"/>
      <c r="N362" s="66"/>
      <c r="O362" s="66"/>
      <c r="P362" s="66"/>
      <c r="Q362" s="66"/>
      <c r="R362" s="66"/>
    </row>
    <row r="363" spans="2:18" x14ac:dyDescent="0.25">
      <c r="B363" s="66"/>
      <c r="C363" s="66"/>
      <c r="D363" s="66"/>
      <c r="E363" s="66"/>
      <c r="F363" s="66"/>
      <c r="G363" s="66"/>
      <c r="H363" s="66"/>
      <c r="I363" s="66"/>
      <c r="J363" s="66"/>
      <c r="K363" s="66"/>
      <c r="L363" s="66"/>
      <c r="M363" s="66"/>
      <c r="N363" s="66"/>
      <c r="O363" s="66"/>
      <c r="P363" s="66"/>
      <c r="Q363" s="66"/>
      <c r="R363" s="66"/>
    </row>
    <row r="364" spans="2:18" x14ac:dyDescent="0.25">
      <c r="B364" s="66"/>
      <c r="C364" s="66"/>
      <c r="D364" s="66"/>
      <c r="E364" s="66"/>
      <c r="F364" s="66"/>
      <c r="G364" s="66"/>
      <c r="H364" s="66"/>
      <c r="I364" s="66"/>
      <c r="J364" s="66"/>
      <c r="K364" s="66"/>
      <c r="L364" s="66"/>
      <c r="M364" s="66"/>
      <c r="N364" s="66"/>
      <c r="O364" s="66"/>
      <c r="P364" s="66"/>
      <c r="Q364" s="66"/>
      <c r="R364" s="66"/>
    </row>
    <row r="365" spans="2:18" x14ac:dyDescent="0.25">
      <c r="B365" s="66"/>
      <c r="C365" s="66"/>
      <c r="D365" s="66"/>
      <c r="E365" s="66"/>
      <c r="F365" s="66"/>
      <c r="G365" s="66"/>
      <c r="H365" s="66"/>
      <c r="I365" s="66"/>
      <c r="J365" s="66"/>
      <c r="K365" s="66"/>
      <c r="L365" s="66"/>
      <c r="M365" s="66"/>
      <c r="N365" s="66"/>
      <c r="O365" s="66"/>
      <c r="P365" s="66"/>
      <c r="Q365" s="66"/>
      <c r="R365" s="66"/>
    </row>
    <row r="366" spans="2:18" x14ac:dyDescent="0.25">
      <c r="B366" s="66"/>
      <c r="C366" s="66"/>
      <c r="D366" s="66"/>
      <c r="E366" s="66"/>
      <c r="F366" s="66"/>
      <c r="G366" s="66"/>
      <c r="H366" s="66"/>
      <c r="I366" s="66"/>
      <c r="J366" s="66"/>
      <c r="K366" s="66"/>
      <c r="L366" s="66"/>
      <c r="M366" s="66"/>
      <c r="N366" s="66"/>
      <c r="O366" s="66"/>
      <c r="P366" s="66"/>
      <c r="Q366" s="66"/>
      <c r="R366" s="66"/>
    </row>
    <row r="367" spans="2:18" x14ac:dyDescent="0.25">
      <c r="B367" s="66"/>
      <c r="C367" s="66"/>
      <c r="D367" s="66"/>
      <c r="E367" s="66"/>
      <c r="F367" s="66"/>
      <c r="G367" s="66"/>
      <c r="H367" s="66"/>
      <c r="I367" s="66"/>
      <c r="J367" s="66"/>
      <c r="K367" s="66"/>
      <c r="L367" s="66"/>
      <c r="M367" s="66"/>
      <c r="N367" s="66"/>
      <c r="O367" s="66"/>
      <c r="P367" s="66"/>
      <c r="Q367" s="66"/>
      <c r="R367" s="66"/>
    </row>
    <row r="368" spans="2:18" x14ac:dyDescent="0.25">
      <c r="B368" s="66"/>
      <c r="C368" s="66"/>
      <c r="D368" s="66"/>
      <c r="E368" s="66"/>
      <c r="F368" s="66"/>
      <c r="G368" s="66"/>
      <c r="H368" s="66"/>
      <c r="I368" s="66"/>
      <c r="J368" s="66"/>
      <c r="K368" s="66"/>
      <c r="L368" s="66"/>
      <c r="M368" s="66"/>
      <c r="N368" s="66"/>
      <c r="O368" s="66"/>
      <c r="P368" s="66"/>
      <c r="Q368" s="66"/>
      <c r="R368" s="66"/>
    </row>
    <row r="369" spans="2:18" x14ac:dyDescent="0.25">
      <c r="B369" s="66"/>
      <c r="C369" s="66"/>
      <c r="D369" s="66"/>
      <c r="E369" s="66"/>
      <c r="F369" s="66"/>
      <c r="G369" s="66"/>
      <c r="H369" s="66"/>
      <c r="I369" s="66"/>
      <c r="J369" s="66"/>
      <c r="K369" s="66"/>
      <c r="L369" s="66"/>
      <c r="M369" s="66"/>
      <c r="N369" s="66"/>
      <c r="O369" s="66"/>
      <c r="P369" s="66"/>
      <c r="Q369" s="66"/>
      <c r="R369" s="66"/>
    </row>
    <row r="370" spans="2:18" x14ac:dyDescent="0.25">
      <c r="B370" s="66"/>
      <c r="C370" s="66"/>
      <c r="D370" s="66"/>
      <c r="E370" s="66"/>
      <c r="F370" s="66"/>
      <c r="G370" s="66"/>
      <c r="H370" s="66"/>
      <c r="I370" s="66"/>
      <c r="J370" s="66"/>
      <c r="K370" s="66"/>
      <c r="L370" s="66"/>
      <c r="M370" s="66"/>
      <c r="N370" s="66"/>
      <c r="O370" s="66"/>
      <c r="P370" s="66"/>
      <c r="Q370" s="66"/>
      <c r="R370" s="66"/>
    </row>
    <row r="371" spans="2:18" x14ac:dyDescent="0.25">
      <c r="B371" s="66"/>
      <c r="C371" s="66"/>
      <c r="D371" s="66"/>
      <c r="E371" s="66"/>
      <c r="F371" s="66"/>
      <c r="G371" s="66"/>
      <c r="H371" s="66"/>
      <c r="I371" s="66"/>
      <c r="J371" s="66"/>
      <c r="K371" s="66"/>
      <c r="L371" s="66"/>
      <c r="M371" s="66"/>
      <c r="N371" s="66"/>
      <c r="O371" s="66"/>
      <c r="P371" s="66"/>
      <c r="Q371" s="66"/>
      <c r="R371" s="66"/>
    </row>
    <row r="372" spans="2:18" x14ac:dyDescent="0.25">
      <c r="B372" s="66"/>
      <c r="C372" s="66"/>
      <c r="D372" s="66"/>
      <c r="E372" s="66"/>
      <c r="F372" s="66"/>
      <c r="G372" s="66"/>
      <c r="H372" s="66"/>
      <c r="I372" s="66"/>
      <c r="J372" s="66"/>
      <c r="K372" s="66"/>
      <c r="L372" s="66"/>
      <c r="M372" s="66"/>
      <c r="N372" s="66"/>
      <c r="O372" s="66"/>
      <c r="P372" s="66"/>
      <c r="Q372" s="66"/>
      <c r="R372" s="66"/>
    </row>
    <row r="373" spans="2:18" x14ac:dyDescent="0.25">
      <c r="B373" s="66"/>
      <c r="C373" s="66"/>
      <c r="D373" s="66"/>
      <c r="E373" s="66"/>
      <c r="F373" s="66"/>
      <c r="G373" s="66"/>
      <c r="H373" s="66"/>
      <c r="I373" s="66"/>
      <c r="J373" s="66"/>
      <c r="K373" s="66"/>
      <c r="L373" s="66"/>
      <c r="M373" s="66"/>
      <c r="N373" s="66"/>
      <c r="O373" s="66"/>
      <c r="P373" s="66"/>
      <c r="Q373" s="66"/>
      <c r="R373" s="66"/>
    </row>
    <row r="374" spans="2:18" x14ac:dyDescent="0.25">
      <c r="B374" s="66"/>
      <c r="C374" s="66"/>
      <c r="D374" s="66"/>
      <c r="E374" s="66"/>
      <c r="F374" s="66"/>
      <c r="G374" s="66"/>
      <c r="H374" s="66"/>
      <c r="I374" s="66"/>
      <c r="J374" s="66"/>
      <c r="K374" s="66"/>
      <c r="L374" s="66"/>
      <c r="M374" s="66"/>
      <c r="N374" s="66"/>
      <c r="O374" s="66"/>
      <c r="P374" s="66"/>
      <c r="Q374" s="66"/>
      <c r="R374" s="66"/>
    </row>
    <row r="375" spans="2:18" x14ac:dyDescent="0.25">
      <c r="B375" s="66"/>
      <c r="C375" s="66"/>
      <c r="D375" s="66"/>
      <c r="E375" s="66"/>
      <c r="F375" s="66"/>
      <c r="G375" s="66"/>
      <c r="H375" s="66"/>
      <c r="I375" s="66"/>
      <c r="J375" s="66"/>
      <c r="K375" s="66"/>
      <c r="L375" s="66"/>
      <c r="M375" s="66"/>
      <c r="N375" s="66"/>
      <c r="O375" s="66"/>
      <c r="P375" s="66"/>
      <c r="Q375" s="66"/>
      <c r="R375" s="66"/>
    </row>
    <row r="376" spans="2:18" x14ac:dyDescent="0.25">
      <c r="B376" s="66"/>
      <c r="C376" s="66"/>
      <c r="D376" s="66"/>
      <c r="E376" s="66"/>
      <c r="F376" s="66"/>
      <c r="G376" s="66"/>
      <c r="H376" s="66"/>
      <c r="I376" s="66"/>
      <c r="J376" s="66"/>
      <c r="K376" s="66"/>
      <c r="L376" s="66"/>
      <c r="M376" s="66"/>
      <c r="N376" s="66"/>
      <c r="O376" s="66"/>
      <c r="P376" s="66"/>
      <c r="Q376" s="66"/>
      <c r="R376" s="66"/>
    </row>
    <row r="377" spans="2:18" x14ac:dyDescent="0.25">
      <c r="B377" s="66"/>
      <c r="C377" s="66"/>
      <c r="D377" s="66"/>
      <c r="E377" s="66"/>
      <c r="F377" s="66"/>
      <c r="G377" s="66"/>
      <c r="H377" s="66"/>
      <c r="I377" s="66"/>
      <c r="J377" s="66"/>
      <c r="K377" s="66"/>
      <c r="L377" s="66"/>
      <c r="M377" s="66"/>
      <c r="N377" s="66"/>
      <c r="O377" s="66"/>
      <c r="P377" s="66"/>
      <c r="Q377" s="66"/>
      <c r="R377" s="66"/>
    </row>
    <row r="378" spans="2:18" x14ac:dyDescent="0.25">
      <c r="B378" s="66"/>
      <c r="C378" s="66"/>
      <c r="D378" s="66"/>
      <c r="E378" s="66"/>
      <c r="F378" s="66"/>
      <c r="G378" s="66"/>
      <c r="H378" s="66"/>
      <c r="I378" s="66"/>
      <c r="J378" s="66"/>
      <c r="K378" s="66"/>
      <c r="L378" s="66"/>
      <c r="M378" s="66"/>
      <c r="N378" s="66"/>
      <c r="O378" s="66"/>
      <c r="P378" s="66"/>
      <c r="Q378" s="66"/>
      <c r="R378" s="66"/>
    </row>
    <row r="379" spans="2:18" x14ac:dyDescent="0.25">
      <c r="B379" s="66"/>
      <c r="C379" s="66"/>
      <c r="D379" s="66"/>
      <c r="E379" s="66"/>
      <c r="F379" s="66"/>
      <c r="G379" s="66"/>
      <c r="H379" s="66"/>
      <c r="I379" s="66"/>
      <c r="J379" s="66"/>
      <c r="K379" s="66"/>
      <c r="L379" s="66"/>
      <c r="M379" s="66"/>
      <c r="N379" s="66"/>
      <c r="O379" s="66"/>
      <c r="P379" s="66"/>
      <c r="Q379" s="66"/>
      <c r="R379" s="66"/>
    </row>
    <row r="380" spans="2:18" x14ac:dyDescent="0.25">
      <c r="B380" s="66"/>
      <c r="C380" s="66"/>
      <c r="D380" s="66"/>
      <c r="E380" s="66"/>
      <c r="F380" s="66"/>
      <c r="G380" s="66"/>
      <c r="H380" s="66"/>
      <c r="I380" s="66"/>
      <c r="J380" s="66"/>
      <c r="K380" s="66"/>
      <c r="L380" s="66"/>
      <c r="M380" s="66"/>
      <c r="N380" s="66"/>
      <c r="O380" s="66"/>
      <c r="P380" s="66"/>
      <c r="Q380" s="66"/>
      <c r="R380" s="66"/>
    </row>
    <row r="381" spans="2:18" x14ac:dyDescent="0.25">
      <c r="B381" s="66"/>
      <c r="C381" s="66"/>
      <c r="D381" s="66"/>
      <c r="E381" s="66"/>
      <c r="F381" s="66"/>
      <c r="G381" s="66"/>
      <c r="H381" s="66"/>
      <c r="I381" s="66"/>
      <c r="J381" s="66"/>
      <c r="K381" s="66"/>
      <c r="L381" s="66"/>
      <c r="M381" s="66"/>
      <c r="N381" s="66"/>
      <c r="O381" s="66"/>
      <c r="P381" s="66"/>
      <c r="Q381" s="66"/>
      <c r="R381" s="66"/>
    </row>
    <row r="382" spans="2:18" x14ac:dyDescent="0.25">
      <c r="B382" s="66"/>
      <c r="C382" s="66"/>
      <c r="D382" s="66"/>
      <c r="E382" s="66"/>
      <c r="F382" s="66"/>
      <c r="G382" s="66"/>
      <c r="H382" s="66"/>
      <c r="I382" s="66"/>
      <c r="J382" s="66"/>
      <c r="K382" s="66"/>
      <c r="L382" s="66"/>
      <c r="M382" s="66"/>
      <c r="N382" s="66"/>
      <c r="O382" s="66"/>
      <c r="P382" s="66"/>
      <c r="Q382" s="66"/>
      <c r="R382" s="66"/>
    </row>
    <row r="383" spans="2:18" x14ac:dyDescent="0.25">
      <c r="B383" s="66"/>
      <c r="C383" s="66"/>
      <c r="D383" s="66"/>
      <c r="E383" s="66"/>
      <c r="F383" s="66"/>
      <c r="G383" s="66"/>
      <c r="H383" s="66"/>
      <c r="I383" s="66"/>
      <c r="J383" s="66"/>
      <c r="K383" s="66"/>
      <c r="L383" s="66"/>
      <c r="M383" s="66"/>
      <c r="N383" s="66"/>
      <c r="O383" s="66"/>
      <c r="P383" s="66"/>
      <c r="Q383" s="66"/>
      <c r="R383" s="66"/>
    </row>
    <row r="384" spans="2:18" x14ac:dyDescent="0.25">
      <c r="B384" s="66"/>
      <c r="C384" s="66"/>
      <c r="D384" s="66"/>
      <c r="E384" s="66"/>
      <c r="F384" s="66"/>
      <c r="G384" s="66"/>
      <c r="H384" s="66"/>
      <c r="I384" s="66"/>
      <c r="J384" s="66"/>
      <c r="K384" s="66"/>
      <c r="L384" s="66"/>
      <c r="M384" s="66"/>
      <c r="N384" s="66"/>
      <c r="O384" s="66"/>
      <c r="P384" s="66"/>
      <c r="Q384" s="66"/>
      <c r="R384" s="66"/>
    </row>
    <row r="385" spans="2:18" x14ac:dyDescent="0.25">
      <c r="B385" s="66"/>
      <c r="C385" s="66"/>
      <c r="D385" s="66"/>
      <c r="E385" s="66"/>
      <c r="F385" s="66"/>
      <c r="G385" s="66"/>
      <c r="H385" s="66"/>
      <c r="I385" s="66"/>
      <c r="J385" s="66"/>
      <c r="K385" s="66"/>
      <c r="L385" s="66"/>
      <c r="M385" s="66"/>
      <c r="N385" s="66"/>
      <c r="O385" s="66"/>
      <c r="P385" s="66"/>
      <c r="Q385" s="66"/>
      <c r="R385" s="66"/>
    </row>
    <row r="386" spans="2:18" x14ac:dyDescent="0.25">
      <c r="B386" s="66"/>
      <c r="C386" s="66"/>
      <c r="D386" s="66"/>
      <c r="E386" s="66"/>
      <c r="F386" s="66"/>
      <c r="G386" s="66"/>
      <c r="H386" s="66"/>
      <c r="I386" s="66"/>
      <c r="J386" s="66"/>
      <c r="K386" s="66"/>
      <c r="L386" s="66"/>
      <c r="M386" s="66"/>
      <c r="N386" s="66"/>
      <c r="O386" s="66"/>
      <c r="P386" s="66"/>
      <c r="Q386" s="66"/>
      <c r="R386" s="66"/>
    </row>
    <row r="387" spans="2:18" x14ac:dyDescent="0.25">
      <c r="B387" s="66"/>
      <c r="C387" s="66"/>
      <c r="D387" s="66"/>
      <c r="E387" s="66"/>
      <c r="F387" s="66"/>
      <c r="G387" s="66"/>
      <c r="H387" s="66"/>
      <c r="I387" s="66"/>
      <c r="J387" s="66"/>
      <c r="K387" s="66"/>
      <c r="L387" s="66"/>
      <c r="M387" s="66"/>
      <c r="N387" s="66"/>
      <c r="O387" s="66"/>
      <c r="P387" s="66"/>
      <c r="Q387" s="66"/>
      <c r="R387" s="66"/>
    </row>
    <row r="388" spans="2:18" x14ac:dyDescent="0.25">
      <c r="B388" s="66"/>
      <c r="C388" s="66"/>
      <c r="D388" s="66"/>
      <c r="E388" s="66"/>
      <c r="F388" s="66"/>
      <c r="G388" s="66"/>
      <c r="H388" s="66"/>
      <c r="I388" s="66"/>
      <c r="J388" s="66"/>
      <c r="K388" s="66"/>
      <c r="L388" s="66"/>
      <c r="M388" s="66"/>
      <c r="N388" s="66"/>
      <c r="O388" s="66"/>
      <c r="P388" s="66"/>
      <c r="Q388" s="66"/>
      <c r="R388" s="66"/>
    </row>
    <row r="389" spans="2:18" x14ac:dyDescent="0.25">
      <c r="B389" s="66"/>
      <c r="C389" s="66"/>
      <c r="D389" s="66"/>
      <c r="E389" s="66"/>
      <c r="F389" s="66"/>
      <c r="G389" s="66"/>
      <c r="H389" s="66"/>
      <c r="I389" s="66"/>
      <c r="J389" s="66"/>
      <c r="K389" s="66"/>
      <c r="L389" s="66"/>
      <c r="M389" s="66"/>
      <c r="N389" s="66"/>
      <c r="O389" s="66"/>
      <c r="P389" s="66"/>
      <c r="Q389" s="66"/>
      <c r="R389" s="66"/>
    </row>
    <row r="390" spans="2:18" x14ac:dyDescent="0.25">
      <c r="B390" s="66"/>
      <c r="C390" s="66"/>
      <c r="D390" s="66"/>
      <c r="E390" s="66"/>
      <c r="F390" s="66"/>
      <c r="G390" s="66"/>
      <c r="H390" s="66"/>
      <c r="I390" s="66"/>
      <c r="J390" s="66"/>
      <c r="K390" s="66"/>
      <c r="L390" s="66"/>
      <c r="M390" s="66"/>
      <c r="N390" s="66"/>
      <c r="O390" s="66"/>
      <c r="P390" s="66"/>
      <c r="Q390" s="66"/>
      <c r="R390" s="66"/>
    </row>
    <row r="391" spans="2:18" x14ac:dyDescent="0.25">
      <c r="B391" s="66"/>
      <c r="C391" s="66"/>
      <c r="D391" s="66"/>
      <c r="E391" s="66"/>
      <c r="F391" s="66"/>
      <c r="G391" s="66"/>
      <c r="H391" s="66"/>
      <c r="I391" s="66"/>
      <c r="J391" s="66"/>
      <c r="K391" s="66"/>
      <c r="L391" s="66"/>
      <c r="M391" s="66"/>
      <c r="N391" s="66"/>
      <c r="O391" s="66"/>
      <c r="P391" s="66"/>
      <c r="Q391" s="66"/>
      <c r="R391" s="66"/>
    </row>
    <row r="392" spans="2:18" x14ac:dyDescent="0.25">
      <c r="B392" s="66"/>
      <c r="C392" s="66"/>
      <c r="D392" s="66"/>
      <c r="E392" s="66"/>
      <c r="F392" s="66"/>
      <c r="G392" s="66"/>
      <c r="H392" s="66"/>
      <c r="I392" s="66"/>
      <c r="J392" s="66"/>
      <c r="K392" s="66"/>
      <c r="L392" s="66"/>
      <c r="M392" s="66"/>
      <c r="N392" s="66"/>
      <c r="O392" s="66"/>
      <c r="P392" s="66"/>
      <c r="Q392" s="66"/>
      <c r="R392" s="66"/>
    </row>
    <row r="393" spans="2:18" x14ac:dyDescent="0.25">
      <c r="B393" s="66"/>
      <c r="C393" s="66"/>
      <c r="D393" s="66"/>
      <c r="E393" s="66"/>
      <c r="F393" s="66"/>
      <c r="G393" s="66"/>
      <c r="H393" s="66"/>
      <c r="I393" s="66"/>
      <c r="J393" s="66"/>
      <c r="K393" s="66"/>
      <c r="L393" s="66"/>
      <c r="M393" s="66"/>
      <c r="N393" s="66"/>
      <c r="O393" s="66"/>
      <c r="P393" s="66"/>
      <c r="Q393" s="66"/>
      <c r="R393" s="66"/>
    </row>
    <row r="394" spans="2:18" x14ac:dyDescent="0.25">
      <c r="B394" s="66"/>
      <c r="C394" s="66"/>
      <c r="D394" s="66"/>
      <c r="E394" s="66"/>
      <c r="F394" s="66"/>
      <c r="G394" s="66"/>
      <c r="H394" s="66"/>
      <c r="I394" s="66"/>
      <c r="J394" s="66"/>
      <c r="K394" s="66"/>
      <c r="L394" s="66"/>
      <c r="M394" s="66"/>
      <c r="N394" s="66"/>
      <c r="O394" s="66"/>
      <c r="P394" s="66"/>
      <c r="Q394" s="66"/>
      <c r="R394" s="66"/>
    </row>
    <row r="395" spans="2:18" x14ac:dyDescent="0.25">
      <c r="B395" s="66"/>
      <c r="C395" s="66"/>
      <c r="D395" s="66"/>
      <c r="E395" s="66"/>
      <c r="F395" s="66"/>
      <c r="G395" s="66"/>
      <c r="H395" s="66"/>
      <c r="I395" s="66"/>
      <c r="J395" s="66"/>
      <c r="K395" s="66"/>
      <c r="L395" s="66"/>
      <c r="M395" s="66"/>
      <c r="N395" s="66"/>
      <c r="O395" s="66"/>
      <c r="P395" s="66"/>
      <c r="Q395" s="66"/>
      <c r="R395" s="66"/>
    </row>
    <row r="396" spans="2:18" x14ac:dyDescent="0.25">
      <c r="B396" s="66"/>
      <c r="C396" s="66"/>
      <c r="D396" s="66"/>
      <c r="E396" s="66"/>
      <c r="F396" s="66"/>
      <c r="G396" s="66"/>
      <c r="H396" s="66"/>
      <c r="I396" s="66"/>
      <c r="J396" s="66"/>
      <c r="K396" s="66"/>
      <c r="L396" s="66"/>
      <c r="M396" s="66"/>
      <c r="N396" s="66"/>
      <c r="O396" s="66"/>
      <c r="P396" s="66"/>
      <c r="Q396" s="66"/>
      <c r="R396" s="66"/>
    </row>
    <row r="397" spans="2:18" x14ac:dyDescent="0.25">
      <c r="B397" s="66"/>
      <c r="C397" s="66"/>
      <c r="D397" s="66"/>
      <c r="E397" s="66"/>
      <c r="F397" s="66"/>
      <c r="G397" s="66"/>
      <c r="H397" s="66"/>
      <c r="I397" s="66"/>
      <c r="J397" s="66"/>
      <c r="K397" s="66"/>
      <c r="L397" s="66"/>
      <c r="M397" s="66"/>
      <c r="N397" s="66"/>
      <c r="O397" s="66"/>
      <c r="P397" s="66"/>
      <c r="Q397" s="66"/>
      <c r="R397" s="66"/>
    </row>
    <row r="398" spans="2:18" x14ac:dyDescent="0.25">
      <c r="B398" s="66"/>
      <c r="C398" s="66"/>
      <c r="D398" s="66"/>
      <c r="E398" s="66"/>
      <c r="F398" s="66"/>
      <c r="G398" s="66"/>
      <c r="H398" s="66"/>
      <c r="I398" s="66"/>
      <c r="J398" s="66"/>
      <c r="K398" s="66"/>
      <c r="L398" s="66"/>
      <c r="M398" s="66"/>
      <c r="N398" s="66"/>
      <c r="O398" s="66"/>
      <c r="P398" s="66"/>
      <c r="Q398" s="66"/>
      <c r="R398" s="66"/>
    </row>
    <row r="399" spans="2:18" x14ac:dyDescent="0.25">
      <c r="B399" s="66"/>
      <c r="C399" s="66"/>
      <c r="D399" s="66"/>
      <c r="E399" s="66"/>
      <c r="F399" s="66"/>
      <c r="G399" s="66"/>
      <c r="H399" s="66"/>
      <c r="I399" s="66"/>
      <c r="J399" s="66"/>
      <c r="K399" s="66"/>
      <c r="L399" s="66"/>
      <c r="M399" s="66"/>
      <c r="N399" s="66"/>
      <c r="O399" s="66"/>
      <c r="P399" s="66"/>
      <c r="Q399" s="66"/>
      <c r="R399" s="66"/>
    </row>
    <row r="400" spans="2:18" x14ac:dyDescent="0.25">
      <c r="B400" s="66"/>
      <c r="C400" s="66"/>
      <c r="D400" s="66"/>
      <c r="E400" s="66"/>
      <c r="F400" s="66"/>
      <c r="G400" s="66"/>
      <c r="H400" s="66"/>
      <c r="I400" s="66"/>
      <c r="J400" s="66"/>
      <c r="K400" s="66"/>
      <c r="L400" s="66"/>
      <c r="M400" s="66"/>
      <c r="N400" s="66"/>
      <c r="O400" s="66"/>
      <c r="P400" s="66"/>
      <c r="Q400" s="66"/>
      <c r="R400" s="66"/>
    </row>
    <row r="401" spans="2:18" x14ac:dyDescent="0.25">
      <c r="B401" s="66"/>
      <c r="C401" s="66"/>
      <c r="D401" s="66"/>
      <c r="E401" s="66"/>
      <c r="F401" s="66"/>
      <c r="G401" s="66"/>
      <c r="H401" s="66"/>
      <c r="I401" s="66"/>
      <c r="J401" s="66"/>
      <c r="K401" s="66"/>
      <c r="L401" s="66"/>
      <c r="M401" s="66"/>
      <c r="N401" s="66"/>
      <c r="O401" s="66"/>
      <c r="P401" s="66"/>
      <c r="Q401" s="66"/>
      <c r="R401" s="66"/>
    </row>
    <row r="402" spans="2:18" x14ac:dyDescent="0.25">
      <c r="B402" s="66"/>
      <c r="C402" s="66"/>
      <c r="D402" s="66"/>
      <c r="E402" s="66"/>
      <c r="F402" s="66"/>
      <c r="G402" s="66"/>
      <c r="H402" s="66"/>
      <c r="I402" s="66"/>
      <c r="J402" s="66"/>
      <c r="K402" s="66"/>
      <c r="L402" s="66"/>
      <c r="M402" s="66"/>
      <c r="N402" s="66"/>
      <c r="O402" s="66"/>
      <c r="P402" s="66"/>
      <c r="Q402" s="66"/>
      <c r="R402" s="66"/>
    </row>
    <row r="403" spans="2:18" x14ac:dyDescent="0.25">
      <c r="B403" s="66"/>
      <c r="C403" s="66"/>
      <c r="D403" s="66"/>
      <c r="E403" s="66"/>
      <c r="F403" s="66"/>
      <c r="G403" s="66"/>
      <c r="H403" s="66"/>
      <c r="I403" s="66"/>
      <c r="J403" s="66"/>
      <c r="K403" s="66"/>
      <c r="L403" s="66"/>
      <c r="M403" s="66"/>
      <c r="N403" s="66"/>
      <c r="O403" s="66"/>
      <c r="P403" s="66"/>
      <c r="Q403" s="66"/>
      <c r="R403" s="66"/>
    </row>
    <row r="404" spans="2:18" x14ac:dyDescent="0.25">
      <c r="B404" s="66"/>
      <c r="C404" s="66"/>
      <c r="D404" s="66"/>
      <c r="E404" s="66"/>
      <c r="F404" s="66"/>
      <c r="G404" s="66"/>
      <c r="H404" s="66"/>
      <c r="I404" s="66"/>
      <c r="J404" s="66"/>
      <c r="K404" s="66"/>
      <c r="L404" s="66"/>
      <c r="M404" s="66"/>
      <c r="N404" s="66"/>
      <c r="O404" s="66"/>
      <c r="P404" s="66"/>
      <c r="Q404" s="66"/>
      <c r="R404" s="66"/>
    </row>
    <row r="405" spans="2:18" x14ac:dyDescent="0.25">
      <c r="B405" s="66"/>
      <c r="C405" s="66"/>
      <c r="D405" s="66"/>
      <c r="E405" s="66"/>
      <c r="F405" s="66"/>
      <c r="G405" s="66"/>
      <c r="H405" s="66"/>
      <c r="I405" s="66"/>
      <c r="J405" s="66"/>
      <c r="K405" s="66"/>
      <c r="L405" s="66"/>
      <c r="M405" s="66"/>
      <c r="N405" s="66"/>
      <c r="O405" s="66"/>
      <c r="P405" s="66"/>
      <c r="Q405" s="66"/>
      <c r="R405" s="66"/>
    </row>
    <row r="406" spans="2:18" x14ac:dyDescent="0.25">
      <c r="B406" s="66"/>
      <c r="C406" s="66"/>
      <c r="D406" s="66"/>
      <c r="E406" s="66"/>
      <c r="F406" s="66"/>
      <c r="G406" s="66"/>
      <c r="H406" s="66"/>
      <c r="I406" s="66"/>
      <c r="J406" s="66"/>
      <c r="K406" s="66"/>
      <c r="L406" s="66"/>
      <c r="M406" s="66"/>
      <c r="N406" s="66"/>
      <c r="O406" s="66"/>
      <c r="P406" s="66"/>
      <c r="Q406" s="66"/>
      <c r="R406" s="66"/>
    </row>
    <row r="407" spans="2:18" x14ac:dyDescent="0.25">
      <c r="B407" s="66"/>
      <c r="C407" s="66"/>
      <c r="D407" s="66"/>
      <c r="E407" s="66"/>
      <c r="F407" s="66"/>
      <c r="G407" s="66"/>
      <c r="H407" s="66"/>
      <c r="I407" s="66"/>
      <c r="J407" s="66"/>
      <c r="K407" s="66"/>
      <c r="L407" s="66"/>
      <c r="M407" s="66"/>
      <c r="N407" s="66"/>
      <c r="O407" s="66"/>
      <c r="P407" s="66"/>
      <c r="Q407" s="66"/>
      <c r="R407" s="66"/>
    </row>
    <row r="408" spans="2:18" x14ac:dyDescent="0.25">
      <c r="B408" s="66"/>
      <c r="C408" s="66"/>
      <c r="D408" s="66"/>
      <c r="E408" s="66"/>
      <c r="F408" s="66"/>
      <c r="G408" s="66"/>
      <c r="H408" s="66"/>
      <c r="I408" s="66"/>
      <c r="J408" s="66"/>
      <c r="K408" s="66"/>
      <c r="L408" s="66"/>
      <c r="M408" s="66"/>
      <c r="N408" s="66"/>
      <c r="O408" s="66"/>
      <c r="P408" s="66"/>
      <c r="Q408" s="66"/>
      <c r="R408" s="66"/>
    </row>
    <row r="409" spans="2:18" x14ac:dyDescent="0.25">
      <c r="B409" s="66"/>
      <c r="C409" s="66"/>
      <c r="D409" s="66"/>
      <c r="E409" s="66"/>
      <c r="F409" s="66"/>
      <c r="G409" s="66"/>
      <c r="H409" s="66"/>
      <c r="I409" s="66"/>
      <c r="J409" s="66"/>
      <c r="K409" s="66"/>
      <c r="L409" s="66"/>
      <c r="M409" s="66"/>
      <c r="N409" s="66"/>
      <c r="O409" s="66"/>
      <c r="P409" s="66"/>
      <c r="Q409" s="66"/>
      <c r="R409" s="66"/>
    </row>
    <row r="410" spans="2:18" x14ac:dyDescent="0.25">
      <c r="B410" s="66"/>
      <c r="C410" s="66"/>
      <c r="D410" s="66"/>
      <c r="E410" s="66"/>
      <c r="F410" s="66"/>
      <c r="G410" s="66"/>
      <c r="H410" s="66"/>
      <c r="I410" s="66"/>
      <c r="J410" s="66"/>
      <c r="K410" s="66"/>
      <c r="L410" s="66"/>
      <c r="M410" s="66"/>
      <c r="N410" s="66"/>
      <c r="O410" s="66"/>
      <c r="P410" s="66"/>
      <c r="Q410" s="66"/>
      <c r="R410" s="66"/>
    </row>
    <row r="411" spans="2:18" x14ac:dyDescent="0.25">
      <c r="B411" s="66"/>
      <c r="C411" s="66"/>
      <c r="D411" s="66"/>
      <c r="E411" s="66"/>
      <c r="F411" s="66"/>
      <c r="G411" s="66"/>
      <c r="H411" s="66"/>
      <c r="I411" s="66"/>
      <c r="J411" s="66"/>
      <c r="K411" s="66"/>
      <c r="L411" s="66"/>
      <c r="M411" s="66"/>
      <c r="N411" s="66"/>
      <c r="O411" s="66"/>
      <c r="P411" s="66"/>
      <c r="Q411" s="66"/>
      <c r="R411" s="66"/>
    </row>
    <row r="412" spans="2:18" x14ac:dyDescent="0.25">
      <c r="B412" s="66"/>
      <c r="C412" s="66"/>
      <c r="D412" s="66"/>
      <c r="E412" s="66"/>
      <c r="F412" s="66"/>
      <c r="G412" s="66"/>
      <c r="H412" s="66"/>
      <c r="I412" s="66"/>
      <c r="J412" s="66"/>
      <c r="K412" s="66"/>
      <c r="L412" s="66"/>
      <c r="M412" s="66"/>
      <c r="N412" s="66"/>
      <c r="O412" s="66"/>
      <c r="P412" s="66"/>
      <c r="Q412" s="66"/>
      <c r="R412" s="66"/>
    </row>
    <row r="413" spans="2:18" x14ac:dyDescent="0.25">
      <c r="B413" s="66"/>
      <c r="C413" s="66"/>
      <c r="D413" s="66"/>
      <c r="E413" s="66"/>
      <c r="F413" s="66"/>
      <c r="G413" s="66"/>
      <c r="H413" s="66"/>
      <c r="I413" s="66"/>
      <c r="J413" s="66"/>
      <c r="K413" s="66"/>
      <c r="L413" s="66"/>
      <c r="M413" s="66"/>
      <c r="N413" s="66"/>
      <c r="O413" s="66"/>
      <c r="P413" s="66"/>
      <c r="Q413" s="66"/>
      <c r="R413" s="66"/>
    </row>
    <row r="414" spans="2:18" x14ac:dyDescent="0.25">
      <c r="B414" s="66"/>
      <c r="C414" s="66"/>
      <c r="D414" s="66"/>
      <c r="E414" s="66"/>
      <c r="F414" s="66"/>
      <c r="G414" s="66"/>
      <c r="H414" s="66"/>
      <c r="I414" s="66"/>
      <c r="J414" s="66"/>
      <c r="K414" s="66"/>
      <c r="L414" s="66"/>
      <c r="M414" s="66"/>
      <c r="N414" s="66"/>
      <c r="O414" s="66"/>
      <c r="P414" s="66"/>
      <c r="Q414" s="66"/>
      <c r="R414" s="66"/>
    </row>
    <row r="415" spans="2:18" x14ac:dyDescent="0.25">
      <c r="B415" s="66"/>
      <c r="C415" s="66"/>
      <c r="D415" s="66"/>
      <c r="E415" s="66"/>
      <c r="F415" s="66"/>
      <c r="G415" s="66"/>
      <c r="H415" s="66"/>
      <c r="I415" s="66"/>
      <c r="J415" s="66"/>
      <c r="K415" s="66"/>
      <c r="L415" s="66"/>
      <c r="M415" s="66"/>
      <c r="N415" s="66"/>
      <c r="O415" s="66"/>
      <c r="P415" s="66"/>
      <c r="Q415" s="66"/>
      <c r="R415" s="66"/>
    </row>
    <row r="416" spans="2:18" x14ac:dyDescent="0.25">
      <c r="B416" s="66"/>
      <c r="C416" s="66"/>
      <c r="D416" s="66"/>
      <c r="E416" s="66"/>
      <c r="F416" s="66"/>
      <c r="G416" s="66"/>
      <c r="H416" s="66"/>
      <c r="I416" s="66"/>
      <c r="J416" s="66"/>
      <c r="K416" s="66"/>
      <c r="L416" s="66"/>
      <c r="M416" s="66"/>
      <c r="N416" s="66"/>
      <c r="O416" s="66"/>
      <c r="P416" s="66"/>
      <c r="Q416" s="66"/>
      <c r="R416" s="66"/>
    </row>
    <row r="417" spans="2:18" x14ac:dyDescent="0.25">
      <c r="B417" s="66"/>
      <c r="C417" s="66"/>
      <c r="D417" s="66"/>
      <c r="E417" s="66"/>
      <c r="F417" s="66"/>
      <c r="G417" s="66"/>
      <c r="H417" s="66"/>
      <c r="I417" s="66"/>
      <c r="J417" s="66"/>
      <c r="K417" s="66"/>
      <c r="L417" s="66"/>
      <c r="M417" s="66"/>
      <c r="N417" s="66"/>
      <c r="O417" s="66"/>
      <c r="P417" s="66"/>
      <c r="Q417" s="66"/>
      <c r="R417" s="66"/>
    </row>
    <row r="418" spans="2:18" x14ac:dyDescent="0.25">
      <c r="B418" s="66"/>
      <c r="C418" s="66"/>
      <c r="D418" s="66"/>
      <c r="E418" s="66"/>
      <c r="F418" s="66"/>
      <c r="G418" s="66"/>
      <c r="H418" s="66"/>
      <c r="I418" s="66"/>
      <c r="J418" s="66"/>
      <c r="K418" s="66"/>
      <c r="L418" s="66"/>
      <c r="M418" s="66"/>
      <c r="N418" s="66"/>
      <c r="O418" s="66"/>
      <c r="P418" s="66"/>
      <c r="Q418" s="66"/>
      <c r="R418" s="66"/>
    </row>
    <row r="419" spans="2:18" x14ac:dyDescent="0.25">
      <c r="B419" s="66"/>
      <c r="C419" s="66"/>
      <c r="D419" s="66"/>
      <c r="E419" s="66"/>
      <c r="F419" s="66"/>
      <c r="G419" s="66"/>
      <c r="H419" s="66"/>
      <c r="I419" s="66"/>
      <c r="J419" s="66"/>
      <c r="K419" s="66"/>
      <c r="L419" s="66"/>
      <c r="M419" s="66"/>
      <c r="N419" s="66"/>
      <c r="O419" s="66"/>
      <c r="P419" s="66"/>
      <c r="Q419" s="66"/>
      <c r="R419" s="66"/>
    </row>
    <row r="420" spans="2:18" x14ac:dyDescent="0.25">
      <c r="B420" s="66"/>
      <c r="C420" s="66"/>
      <c r="D420" s="66"/>
      <c r="E420" s="66"/>
      <c r="F420" s="66"/>
      <c r="G420" s="66"/>
      <c r="H420" s="66"/>
      <c r="I420" s="66"/>
      <c r="J420" s="66"/>
      <c r="K420" s="66"/>
      <c r="L420" s="66"/>
      <c r="M420" s="66"/>
      <c r="N420" s="66"/>
      <c r="O420" s="66"/>
      <c r="P420" s="66"/>
      <c r="Q420" s="66"/>
      <c r="R420" s="66"/>
    </row>
    <row r="421" spans="2:18" x14ac:dyDescent="0.25">
      <c r="B421" s="66"/>
      <c r="C421" s="66"/>
      <c r="D421" s="66"/>
      <c r="E421" s="66"/>
      <c r="F421" s="66"/>
      <c r="G421" s="66"/>
      <c r="H421" s="66"/>
      <c r="I421" s="66"/>
      <c r="J421" s="66"/>
      <c r="K421" s="66"/>
      <c r="L421" s="66"/>
      <c r="M421" s="66"/>
      <c r="N421" s="66"/>
      <c r="O421" s="66"/>
      <c r="P421" s="66"/>
      <c r="Q421" s="66"/>
      <c r="R421" s="66"/>
    </row>
    <row r="422" spans="2:18" x14ac:dyDescent="0.25">
      <c r="B422" s="66"/>
      <c r="C422" s="66"/>
      <c r="D422" s="66"/>
      <c r="E422" s="66"/>
      <c r="F422" s="66"/>
      <c r="G422" s="66"/>
      <c r="H422" s="66"/>
      <c r="I422" s="66"/>
      <c r="J422" s="66"/>
      <c r="K422" s="66"/>
      <c r="L422" s="66"/>
      <c r="M422" s="66"/>
      <c r="N422" s="66"/>
      <c r="O422" s="66"/>
      <c r="P422" s="66"/>
      <c r="Q422" s="66"/>
      <c r="R422" s="66"/>
    </row>
    <row r="423" spans="2:18" x14ac:dyDescent="0.25">
      <c r="B423" s="66"/>
      <c r="C423" s="66"/>
      <c r="D423" s="66"/>
      <c r="E423" s="66"/>
      <c r="F423" s="66"/>
      <c r="G423" s="66"/>
      <c r="H423" s="66"/>
      <c r="I423" s="66"/>
      <c r="J423" s="66"/>
      <c r="K423" s="66"/>
      <c r="L423" s="66"/>
      <c r="M423" s="66"/>
      <c r="N423" s="66"/>
      <c r="O423" s="66"/>
      <c r="P423" s="66"/>
      <c r="Q423" s="66"/>
      <c r="R423" s="66"/>
    </row>
    <row r="424" spans="2:18" x14ac:dyDescent="0.25">
      <c r="B424" s="66"/>
      <c r="C424" s="66"/>
      <c r="D424" s="66"/>
      <c r="E424" s="66"/>
      <c r="F424" s="66"/>
      <c r="G424" s="66"/>
      <c r="H424" s="66"/>
      <c r="I424" s="66"/>
      <c r="J424" s="66"/>
      <c r="K424" s="66"/>
      <c r="L424" s="66"/>
      <c r="M424" s="66"/>
      <c r="N424" s="66"/>
      <c r="O424" s="66"/>
      <c r="P424" s="66"/>
      <c r="Q424" s="66"/>
      <c r="R424" s="66"/>
    </row>
    <row r="425" spans="2:18" x14ac:dyDescent="0.25">
      <c r="B425" s="66"/>
      <c r="C425" s="66"/>
      <c r="D425" s="66"/>
      <c r="E425" s="66"/>
      <c r="F425" s="66"/>
      <c r="G425" s="66"/>
      <c r="H425" s="66"/>
      <c r="I425" s="66"/>
      <c r="J425" s="66"/>
      <c r="K425" s="66"/>
      <c r="L425" s="66"/>
      <c r="M425" s="66"/>
      <c r="N425" s="66"/>
      <c r="O425" s="66"/>
      <c r="P425" s="66"/>
      <c r="Q425" s="66"/>
      <c r="R425" s="66"/>
    </row>
    <row r="426" spans="2:18" x14ac:dyDescent="0.25">
      <c r="B426" s="66"/>
      <c r="C426" s="66"/>
      <c r="D426" s="66"/>
      <c r="E426" s="66"/>
      <c r="F426" s="66"/>
      <c r="G426" s="66"/>
      <c r="H426" s="66"/>
      <c r="I426" s="66"/>
      <c r="J426" s="66"/>
      <c r="K426" s="66"/>
      <c r="L426" s="66"/>
      <c r="M426" s="66"/>
      <c r="N426" s="66"/>
      <c r="O426" s="66"/>
      <c r="P426" s="66"/>
      <c r="Q426" s="66"/>
      <c r="R426" s="66"/>
    </row>
    <row r="427" spans="2:18" x14ac:dyDescent="0.25">
      <c r="B427" s="66"/>
      <c r="C427" s="66"/>
      <c r="D427" s="66"/>
      <c r="E427" s="66"/>
      <c r="F427" s="66"/>
      <c r="G427" s="66"/>
      <c r="H427" s="66"/>
      <c r="I427" s="66"/>
      <c r="J427" s="66"/>
      <c r="K427" s="66"/>
      <c r="L427" s="66"/>
      <c r="M427" s="66"/>
      <c r="N427" s="66"/>
      <c r="O427" s="66"/>
      <c r="P427" s="66"/>
      <c r="Q427" s="66"/>
      <c r="R427" s="66"/>
    </row>
    <row r="428" spans="2:18" x14ac:dyDescent="0.25">
      <c r="B428" s="66"/>
      <c r="C428" s="66"/>
      <c r="D428" s="66"/>
      <c r="E428" s="66"/>
      <c r="F428" s="66"/>
      <c r="G428" s="66"/>
      <c r="H428" s="66"/>
      <c r="I428" s="66"/>
      <c r="J428" s="66"/>
      <c r="K428" s="66"/>
      <c r="L428" s="66"/>
      <c r="M428" s="66"/>
      <c r="N428" s="66"/>
      <c r="O428" s="66"/>
      <c r="P428" s="66"/>
      <c r="Q428" s="66"/>
      <c r="R428" s="66"/>
    </row>
    <row r="429" spans="2:18" x14ac:dyDescent="0.25">
      <c r="B429" s="66"/>
      <c r="C429" s="66"/>
      <c r="D429" s="66"/>
      <c r="E429" s="66"/>
      <c r="F429" s="66"/>
      <c r="G429" s="66"/>
      <c r="H429" s="66"/>
      <c r="I429" s="66"/>
      <c r="J429" s="66"/>
      <c r="K429" s="66"/>
      <c r="L429" s="66"/>
      <c r="M429" s="66"/>
      <c r="N429" s="66"/>
      <c r="O429" s="66"/>
      <c r="P429" s="66"/>
      <c r="Q429" s="66"/>
      <c r="R429" s="66"/>
    </row>
    <row r="430" spans="2:18" x14ac:dyDescent="0.25">
      <c r="B430" s="66"/>
      <c r="C430" s="66"/>
      <c r="D430" s="66"/>
      <c r="E430" s="66"/>
      <c r="F430" s="66"/>
      <c r="G430" s="66"/>
      <c r="H430" s="66"/>
      <c r="I430" s="66"/>
      <c r="J430" s="66"/>
      <c r="K430" s="66"/>
      <c r="L430" s="66"/>
      <c r="M430" s="66"/>
      <c r="N430" s="66"/>
      <c r="O430" s="66"/>
      <c r="P430" s="66"/>
      <c r="Q430" s="66"/>
      <c r="R430" s="66"/>
    </row>
    <row r="431" spans="2:18" x14ac:dyDescent="0.25">
      <c r="B431" s="66"/>
      <c r="C431" s="66"/>
      <c r="D431" s="66"/>
      <c r="E431" s="66"/>
      <c r="F431" s="66"/>
      <c r="G431" s="66"/>
      <c r="H431" s="66"/>
      <c r="I431" s="66"/>
      <c r="J431" s="66"/>
      <c r="K431" s="66"/>
      <c r="L431" s="66"/>
      <c r="M431" s="66"/>
      <c r="N431" s="66"/>
      <c r="O431" s="66"/>
      <c r="P431" s="66"/>
      <c r="Q431" s="66"/>
      <c r="R431" s="66"/>
    </row>
    <row r="432" spans="2:18" x14ac:dyDescent="0.25">
      <c r="B432" s="66"/>
      <c r="C432" s="66"/>
      <c r="D432" s="66"/>
      <c r="E432" s="66"/>
      <c r="F432" s="66"/>
      <c r="G432" s="66"/>
      <c r="H432" s="66"/>
      <c r="I432" s="66"/>
      <c r="J432" s="66"/>
      <c r="K432" s="66"/>
      <c r="L432" s="66"/>
      <c r="M432" s="66"/>
      <c r="N432" s="66"/>
      <c r="O432" s="66"/>
      <c r="P432" s="66"/>
      <c r="Q432" s="66"/>
      <c r="R432" s="66"/>
    </row>
    <row r="433" spans="2:18" x14ac:dyDescent="0.25">
      <c r="B433" s="66"/>
      <c r="C433" s="66"/>
      <c r="D433" s="66"/>
      <c r="E433" s="66"/>
      <c r="F433" s="66"/>
      <c r="G433" s="66"/>
      <c r="H433" s="66"/>
      <c r="I433" s="66"/>
      <c r="J433" s="66"/>
      <c r="K433" s="66"/>
      <c r="L433" s="66"/>
      <c r="M433" s="66"/>
      <c r="N433" s="66"/>
      <c r="O433" s="66"/>
      <c r="P433" s="66"/>
      <c r="Q433" s="66"/>
      <c r="R433" s="66"/>
    </row>
    <row r="434" spans="2:18" x14ac:dyDescent="0.25">
      <c r="B434" s="66"/>
      <c r="C434" s="66"/>
      <c r="D434" s="66"/>
      <c r="E434" s="66"/>
      <c r="F434" s="66"/>
      <c r="G434" s="66"/>
      <c r="H434" s="66"/>
      <c r="I434" s="66"/>
      <c r="J434" s="66"/>
      <c r="K434" s="66"/>
      <c r="L434" s="66"/>
      <c r="M434" s="66"/>
      <c r="N434" s="66"/>
      <c r="O434" s="66"/>
      <c r="P434" s="66"/>
      <c r="Q434" s="66"/>
      <c r="R434" s="66"/>
    </row>
    <row r="435" spans="2:18" x14ac:dyDescent="0.25">
      <c r="B435" s="66"/>
      <c r="C435" s="66"/>
      <c r="D435" s="66"/>
      <c r="E435" s="66"/>
      <c r="F435" s="66"/>
      <c r="G435" s="66"/>
      <c r="H435" s="66"/>
      <c r="I435" s="66"/>
      <c r="J435" s="66"/>
      <c r="K435" s="66"/>
      <c r="L435" s="66"/>
      <c r="M435" s="66"/>
      <c r="N435" s="66"/>
      <c r="O435" s="66"/>
      <c r="P435" s="66"/>
      <c r="Q435" s="66"/>
      <c r="R435" s="66"/>
    </row>
    <row r="436" spans="2:18" x14ac:dyDescent="0.25">
      <c r="B436" s="66"/>
      <c r="C436" s="66"/>
      <c r="D436" s="66"/>
      <c r="E436" s="66"/>
      <c r="F436" s="66"/>
      <c r="G436" s="66"/>
      <c r="H436" s="66"/>
      <c r="I436" s="66"/>
      <c r="J436" s="66"/>
      <c r="K436" s="66"/>
      <c r="L436" s="66"/>
      <c r="M436" s="66"/>
      <c r="N436" s="66"/>
      <c r="O436" s="66"/>
      <c r="P436" s="66"/>
      <c r="Q436" s="66"/>
      <c r="R436" s="66"/>
    </row>
    <row r="437" spans="2:18" x14ac:dyDescent="0.25">
      <c r="B437" s="66"/>
      <c r="C437" s="66"/>
      <c r="D437" s="66"/>
      <c r="E437" s="66"/>
      <c r="F437" s="66"/>
      <c r="G437" s="66"/>
      <c r="H437" s="66"/>
      <c r="I437" s="66"/>
      <c r="J437" s="66"/>
      <c r="K437" s="66"/>
      <c r="L437" s="66"/>
      <c r="M437" s="66"/>
      <c r="N437" s="66"/>
      <c r="O437" s="66"/>
      <c r="P437" s="66"/>
      <c r="Q437" s="66"/>
      <c r="R437" s="66"/>
    </row>
    <row r="438" spans="2:18" x14ac:dyDescent="0.25">
      <c r="B438" s="66"/>
      <c r="C438" s="66"/>
      <c r="D438" s="66"/>
      <c r="E438" s="66"/>
      <c r="F438" s="66"/>
      <c r="G438" s="66"/>
      <c r="H438" s="66"/>
      <c r="I438" s="66"/>
      <c r="J438" s="66"/>
      <c r="K438" s="66"/>
      <c r="L438" s="66"/>
      <c r="M438" s="66"/>
      <c r="N438" s="66"/>
      <c r="O438" s="66"/>
      <c r="P438" s="66"/>
      <c r="Q438" s="66"/>
      <c r="R438" s="66"/>
    </row>
    <row r="439" spans="2:18" x14ac:dyDescent="0.25">
      <c r="B439" s="66"/>
      <c r="C439" s="66"/>
      <c r="D439" s="66"/>
      <c r="E439" s="66"/>
      <c r="F439" s="66"/>
      <c r="G439" s="66"/>
      <c r="H439" s="66"/>
      <c r="I439" s="66"/>
      <c r="J439" s="66"/>
      <c r="K439" s="66"/>
      <c r="L439" s="66"/>
      <c r="M439" s="66"/>
      <c r="N439" s="66"/>
      <c r="O439" s="66"/>
      <c r="P439" s="66"/>
      <c r="Q439" s="66"/>
      <c r="R439" s="66"/>
    </row>
    <row r="440" spans="2:18" x14ac:dyDescent="0.25">
      <c r="B440" s="66"/>
      <c r="C440" s="66"/>
      <c r="D440" s="66"/>
      <c r="E440" s="66"/>
      <c r="F440" s="66"/>
      <c r="G440" s="66"/>
      <c r="H440" s="66"/>
      <c r="I440" s="66"/>
      <c r="J440" s="66"/>
      <c r="K440" s="66"/>
      <c r="L440" s="66"/>
      <c r="M440" s="66"/>
      <c r="N440" s="66"/>
      <c r="O440" s="66"/>
      <c r="P440" s="66"/>
      <c r="Q440" s="66"/>
      <c r="R440" s="66"/>
    </row>
    <row r="441" spans="2:18" x14ac:dyDescent="0.25">
      <c r="B441" s="66"/>
      <c r="C441" s="66"/>
      <c r="D441" s="66"/>
      <c r="E441" s="66"/>
      <c r="F441" s="66"/>
      <c r="G441" s="66"/>
      <c r="H441" s="66"/>
      <c r="I441" s="66"/>
      <c r="J441" s="66"/>
      <c r="K441" s="66"/>
      <c r="L441" s="66"/>
      <c r="M441" s="66"/>
      <c r="N441" s="66"/>
      <c r="O441" s="66"/>
      <c r="P441" s="66"/>
      <c r="Q441" s="66"/>
      <c r="R441" s="66"/>
    </row>
    <row r="442" spans="2:18" x14ac:dyDescent="0.25">
      <c r="B442" s="66"/>
      <c r="C442" s="66"/>
      <c r="D442" s="66"/>
      <c r="E442" s="66"/>
      <c r="F442" s="66"/>
      <c r="G442" s="66"/>
      <c r="H442" s="66"/>
      <c r="I442" s="66"/>
      <c r="J442" s="66"/>
      <c r="K442" s="66"/>
      <c r="L442" s="66"/>
      <c r="M442" s="66"/>
      <c r="N442" s="66"/>
      <c r="O442" s="66"/>
      <c r="P442" s="66"/>
      <c r="Q442" s="66"/>
      <c r="R442" s="66"/>
    </row>
    <row r="443" spans="2:18" x14ac:dyDescent="0.25">
      <c r="B443" s="66"/>
      <c r="C443" s="66"/>
      <c r="D443" s="66"/>
      <c r="E443" s="66"/>
      <c r="F443" s="66"/>
      <c r="G443" s="66"/>
      <c r="H443" s="66"/>
      <c r="I443" s="66"/>
      <c r="J443" s="66"/>
      <c r="K443" s="66"/>
      <c r="L443" s="66"/>
      <c r="M443" s="66"/>
      <c r="N443" s="66"/>
      <c r="O443" s="66"/>
      <c r="P443" s="66"/>
      <c r="Q443" s="66"/>
      <c r="R443" s="66"/>
    </row>
    <row r="444" spans="2:18" x14ac:dyDescent="0.25">
      <c r="B444" s="66"/>
      <c r="C444" s="66"/>
      <c r="D444" s="66"/>
      <c r="E444" s="66"/>
      <c r="F444" s="66"/>
      <c r="G444" s="66"/>
      <c r="H444" s="66"/>
      <c r="I444" s="66"/>
      <c r="J444" s="66"/>
      <c r="K444" s="66"/>
      <c r="L444" s="66"/>
      <c r="M444" s="66"/>
      <c r="N444" s="66"/>
      <c r="O444" s="66"/>
      <c r="P444" s="66"/>
      <c r="Q444" s="66"/>
      <c r="R444" s="66"/>
    </row>
    <row r="445" spans="2:18" x14ac:dyDescent="0.25">
      <c r="B445" s="66"/>
      <c r="C445" s="66"/>
      <c r="D445" s="66"/>
      <c r="E445" s="66"/>
      <c r="F445" s="66"/>
      <c r="G445" s="66"/>
      <c r="H445" s="66"/>
      <c r="I445" s="66"/>
      <c r="J445" s="66"/>
      <c r="K445" s="66"/>
      <c r="L445" s="66"/>
      <c r="M445" s="66"/>
      <c r="N445" s="66"/>
      <c r="O445" s="66"/>
      <c r="P445" s="66"/>
      <c r="Q445" s="66"/>
      <c r="R445" s="66"/>
    </row>
    <row r="446" spans="2:18" x14ac:dyDescent="0.25">
      <c r="B446" s="66"/>
      <c r="C446" s="66"/>
      <c r="D446" s="66"/>
      <c r="E446" s="66"/>
      <c r="F446" s="66"/>
      <c r="G446" s="66"/>
      <c r="H446" s="66"/>
      <c r="I446" s="66"/>
      <c r="J446" s="66"/>
      <c r="K446" s="66"/>
      <c r="L446" s="66"/>
      <c r="M446" s="66"/>
      <c r="N446" s="66"/>
      <c r="O446" s="66"/>
      <c r="P446" s="66"/>
      <c r="Q446" s="66"/>
      <c r="R446" s="66"/>
    </row>
    <row r="447" spans="2:18" x14ac:dyDescent="0.25">
      <c r="B447" s="66"/>
      <c r="C447" s="66"/>
      <c r="D447" s="66"/>
      <c r="E447" s="66"/>
      <c r="F447" s="66"/>
      <c r="G447" s="66"/>
      <c r="H447" s="66"/>
      <c r="I447" s="66"/>
      <c r="J447" s="66"/>
      <c r="K447" s="66"/>
      <c r="L447" s="66"/>
      <c r="M447" s="66"/>
      <c r="N447" s="66"/>
      <c r="O447" s="66"/>
      <c r="P447" s="66"/>
      <c r="Q447" s="66"/>
      <c r="R447" s="66"/>
    </row>
    <row r="448" spans="2:18" x14ac:dyDescent="0.25">
      <c r="B448" s="66"/>
      <c r="C448" s="66"/>
      <c r="D448" s="66"/>
      <c r="E448" s="66"/>
      <c r="F448" s="66"/>
      <c r="G448" s="66"/>
      <c r="H448" s="66"/>
      <c r="I448" s="66"/>
      <c r="J448" s="66"/>
      <c r="K448" s="66"/>
      <c r="L448" s="66"/>
      <c r="M448" s="66"/>
      <c r="N448" s="66"/>
      <c r="O448" s="66"/>
      <c r="P448" s="66"/>
      <c r="Q448" s="66"/>
      <c r="R448" s="66"/>
    </row>
    <row r="449" spans="2:18" x14ac:dyDescent="0.25">
      <c r="B449" s="66"/>
      <c r="C449" s="66"/>
      <c r="D449" s="66"/>
      <c r="E449" s="66"/>
      <c r="F449" s="66"/>
      <c r="G449" s="66"/>
      <c r="H449" s="66"/>
      <c r="I449" s="66"/>
      <c r="J449" s="66"/>
      <c r="K449" s="66"/>
      <c r="L449" s="66"/>
      <c r="M449" s="66"/>
      <c r="N449" s="66"/>
      <c r="O449" s="66"/>
      <c r="P449" s="66"/>
      <c r="Q449" s="66"/>
      <c r="R449" s="66"/>
    </row>
    <row r="450" spans="2:18" x14ac:dyDescent="0.25">
      <c r="B450" s="66"/>
      <c r="C450" s="66"/>
      <c r="D450" s="66"/>
      <c r="E450" s="66"/>
      <c r="F450" s="66"/>
      <c r="G450" s="66"/>
      <c r="H450" s="66"/>
      <c r="I450" s="66"/>
      <c r="J450" s="66"/>
      <c r="K450" s="66"/>
      <c r="L450" s="66"/>
      <c r="M450" s="66"/>
      <c r="N450" s="66"/>
      <c r="O450" s="66"/>
      <c r="P450" s="66"/>
      <c r="Q450" s="66"/>
      <c r="R450" s="66"/>
    </row>
    <row r="451" spans="2:18" x14ac:dyDescent="0.25">
      <c r="B451" s="66"/>
      <c r="C451" s="66"/>
      <c r="D451" s="66"/>
      <c r="E451" s="66"/>
      <c r="F451" s="66"/>
      <c r="G451" s="66"/>
      <c r="H451" s="66"/>
      <c r="I451" s="66"/>
      <c r="J451" s="66"/>
      <c r="K451" s="66"/>
      <c r="L451" s="66"/>
      <c r="M451" s="66"/>
      <c r="N451" s="66"/>
      <c r="O451" s="66"/>
      <c r="P451" s="66"/>
      <c r="Q451" s="66"/>
      <c r="R451" s="66"/>
    </row>
    <row r="452" spans="2:18" x14ac:dyDescent="0.25">
      <c r="B452" s="66"/>
      <c r="C452" s="66"/>
      <c r="D452" s="66"/>
      <c r="E452" s="66"/>
      <c r="F452" s="66"/>
      <c r="G452" s="66"/>
      <c r="H452" s="66"/>
      <c r="I452" s="66"/>
      <c r="J452" s="66"/>
      <c r="K452" s="66"/>
      <c r="L452" s="66"/>
      <c r="M452" s="66"/>
      <c r="N452" s="66"/>
      <c r="O452" s="66"/>
      <c r="P452" s="66"/>
      <c r="Q452" s="66"/>
      <c r="R452" s="66"/>
    </row>
    <row r="453" spans="2:18" x14ac:dyDescent="0.25">
      <c r="B453" s="66"/>
      <c r="C453" s="66"/>
      <c r="D453" s="66"/>
      <c r="E453" s="66"/>
      <c r="F453" s="66"/>
      <c r="G453" s="66"/>
      <c r="H453" s="66"/>
      <c r="I453" s="66"/>
      <c r="J453" s="66"/>
      <c r="K453" s="66"/>
      <c r="L453" s="66"/>
      <c r="M453" s="66"/>
      <c r="N453" s="66"/>
      <c r="O453" s="66"/>
      <c r="P453" s="66"/>
      <c r="Q453" s="66"/>
      <c r="R453" s="66"/>
    </row>
    <row r="454" spans="2:18" x14ac:dyDescent="0.25">
      <c r="B454" s="66"/>
      <c r="C454" s="66"/>
      <c r="D454" s="66"/>
      <c r="E454" s="66"/>
      <c r="F454" s="66"/>
      <c r="G454" s="66"/>
      <c r="H454" s="66"/>
      <c r="I454" s="66"/>
      <c r="J454" s="66"/>
      <c r="K454" s="66"/>
      <c r="L454" s="66"/>
      <c r="M454" s="66"/>
      <c r="N454" s="66"/>
      <c r="O454" s="66"/>
      <c r="P454" s="66"/>
      <c r="Q454" s="66"/>
      <c r="R454" s="66"/>
    </row>
    <row r="455" spans="2:18" x14ac:dyDescent="0.25">
      <c r="B455" s="66"/>
      <c r="C455" s="66"/>
      <c r="D455" s="66"/>
      <c r="E455" s="66"/>
      <c r="F455" s="66"/>
      <c r="G455" s="66"/>
      <c r="H455" s="66"/>
      <c r="I455" s="66"/>
      <c r="J455" s="66"/>
      <c r="K455" s="66"/>
      <c r="L455" s="66"/>
      <c r="M455" s="66"/>
      <c r="N455" s="66"/>
      <c r="O455" s="66"/>
      <c r="P455" s="66"/>
      <c r="Q455" s="66"/>
      <c r="R455" s="66"/>
    </row>
    <row r="456" spans="2:18" x14ac:dyDescent="0.25">
      <c r="B456" s="66"/>
      <c r="C456" s="66"/>
      <c r="D456" s="66"/>
      <c r="E456" s="66"/>
      <c r="F456" s="66"/>
      <c r="G456" s="66"/>
      <c r="H456" s="66"/>
      <c r="I456" s="66"/>
      <c r="J456" s="66"/>
      <c r="K456" s="66"/>
      <c r="L456" s="66"/>
      <c r="M456" s="66"/>
      <c r="N456" s="66"/>
      <c r="O456" s="66"/>
      <c r="P456" s="66"/>
      <c r="Q456" s="66"/>
      <c r="R456" s="66"/>
    </row>
    <row r="457" spans="2:18" x14ac:dyDescent="0.25">
      <c r="B457" s="66"/>
      <c r="C457" s="66"/>
      <c r="D457" s="66"/>
      <c r="E457" s="66"/>
      <c r="F457" s="66"/>
      <c r="G457" s="66"/>
      <c r="H457" s="66"/>
      <c r="I457" s="66"/>
      <c r="J457" s="66"/>
      <c r="K457" s="66"/>
      <c r="L457" s="66"/>
      <c r="M457" s="66"/>
      <c r="N457" s="66"/>
      <c r="O457" s="66"/>
      <c r="P457" s="66"/>
      <c r="Q457" s="66"/>
      <c r="R457" s="66"/>
    </row>
    <row r="458" spans="2:18" x14ac:dyDescent="0.25">
      <c r="B458" s="66"/>
      <c r="C458" s="66"/>
      <c r="D458" s="66"/>
      <c r="E458" s="66"/>
      <c r="F458" s="66"/>
      <c r="G458" s="66"/>
      <c r="H458" s="66"/>
      <c r="I458" s="66"/>
      <c r="J458" s="66"/>
      <c r="K458" s="66"/>
      <c r="L458" s="66"/>
      <c r="M458" s="66"/>
      <c r="N458" s="66"/>
      <c r="O458" s="66"/>
      <c r="P458" s="66"/>
      <c r="Q458" s="66"/>
      <c r="R458" s="66"/>
    </row>
    <row r="459" spans="2:18" x14ac:dyDescent="0.25">
      <c r="B459" s="66"/>
      <c r="C459" s="66"/>
      <c r="D459" s="66"/>
      <c r="E459" s="66"/>
      <c r="F459" s="66"/>
      <c r="G459" s="66"/>
      <c r="H459" s="66"/>
      <c r="I459" s="66"/>
      <c r="J459" s="66"/>
      <c r="K459" s="66"/>
      <c r="L459" s="66"/>
      <c r="M459" s="66"/>
      <c r="N459" s="66"/>
      <c r="O459" s="66"/>
      <c r="P459" s="66"/>
      <c r="Q459" s="66"/>
      <c r="R459" s="66"/>
    </row>
    <row r="460" spans="2:18" x14ac:dyDescent="0.25">
      <c r="B460" s="66"/>
      <c r="C460" s="66"/>
      <c r="D460" s="66"/>
      <c r="E460" s="66"/>
      <c r="F460" s="66"/>
      <c r="G460" s="66"/>
      <c r="H460" s="66"/>
      <c r="I460" s="66"/>
      <c r="J460" s="66"/>
      <c r="K460" s="66"/>
      <c r="L460" s="66"/>
      <c r="M460" s="66"/>
      <c r="N460" s="66"/>
      <c r="O460" s="66"/>
      <c r="P460" s="66"/>
      <c r="Q460" s="66"/>
      <c r="R460" s="66"/>
    </row>
    <row r="461" spans="2:18" x14ac:dyDescent="0.25">
      <c r="B461" s="66"/>
      <c r="C461" s="66"/>
      <c r="D461" s="66"/>
      <c r="E461" s="66"/>
      <c r="F461" s="66"/>
      <c r="G461" s="66"/>
      <c r="H461" s="66"/>
      <c r="I461" s="66"/>
      <c r="J461" s="66"/>
      <c r="K461" s="66"/>
      <c r="L461" s="66"/>
      <c r="M461" s="66"/>
      <c r="N461" s="66"/>
      <c r="O461" s="66"/>
      <c r="P461" s="66"/>
      <c r="Q461" s="66"/>
      <c r="R461" s="66"/>
    </row>
    <row r="462" spans="2:18" x14ac:dyDescent="0.25">
      <c r="B462" s="66"/>
      <c r="C462" s="66"/>
      <c r="D462" s="66"/>
      <c r="E462" s="66"/>
      <c r="F462" s="66"/>
      <c r="G462" s="66"/>
      <c r="H462" s="66"/>
      <c r="I462" s="66"/>
      <c r="J462" s="66"/>
      <c r="K462" s="66"/>
      <c r="L462" s="66"/>
      <c r="M462" s="66"/>
      <c r="N462" s="66"/>
      <c r="O462" s="66"/>
      <c r="P462" s="66"/>
      <c r="Q462" s="66"/>
      <c r="R462" s="66"/>
    </row>
    <row r="463" spans="2:18" x14ac:dyDescent="0.25">
      <c r="B463" s="66"/>
      <c r="C463" s="66"/>
      <c r="D463" s="66"/>
      <c r="E463" s="66"/>
      <c r="F463" s="66"/>
      <c r="G463" s="66"/>
      <c r="H463" s="66"/>
      <c r="I463" s="66"/>
      <c r="J463" s="66"/>
      <c r="K463" s="66"/>
      <c r="L463" s="66"/>
      <c r="M463" s="66"/>
      <c r="N463" s="66"/>
      <c r="O463" s="66"/>
      <c r="P463" s="66"/>
      <c r="Q463" s="66"/>
      <c r="R463" s="66"/>
    </row>
    <row r="464" spans="2:18" x14ac:dyDescent="0.25">
      <c r="B464" s="66"/>
      <c r="C464" s="66"/>
      <c r="D464" s="66"/>
      <c r="E464" s="66"/>
      <c r="F464" s="66"/>
      <c r="G464" s="66"/>
      <c r="H464" s="66"/>
      <c r="I464" s="66"/>
      <c r="J464" s="66"/>
      <c r="K464" s="66"/>
      <c r="L464" s="66"/>
      <c r="M464" s="66"/>
      <c r="N464" s="66"/>
      <c r="O464" s="66"/>
      <c r="P464" s="66"/>
      <c r="Q464" s="66"/>
      <c r="R464" s="66"/>
    </row>
    <row r="465" spans="2:18" x14ac:dyDescent="0.25">
      <c r="B465" s="66"/>
      <c r="C465" s="66"/>
      <c r="D465" s="66"/>
      <c r="E465" s="66"/>
      <c r="F465" s="66"/>
      <c r="G465" s="66"/>
      <c r="H465" s="66"/>
      <c r="I465" s="66"/>
      <c r="J465" s="66"/>
      <c r="K465" s="66"/>
      <c r="L465" s="66"/>
      <c r="M465" s="66"/>
      <c r="N465" s="66"/>
      <c r="O465" s="66"/>
      <c r="P465" s="66"/>
      <c r="Q465" s="66"/>
      <c r="R465" s="66"/>
    </row>
    <row r="466" spans="2:18" x14ac:dyDescent="0.25">
      <c r="B466" s="66"/>
      <c r="C466" s="66"/>
      <c r="D466" s="66"/>
      <c r="E466" s="66"/>
      <c r="F466" s="66"/>
      <c r="G466" s="66"/>
      <c r="H466" s="66"/>
      <c r="I466" s="66"/>
      <c r="J466" s="66"/>
      <c r="K466" s="66"/>
      <c r="L466" s="66"/>
      <c r="M466" s="66"/>
      <c r="N466" s="66"/>
      <c r="O466" s="66"/>
      <c r="P466" s="66"/>
      <c r="Q466" s="66"/>
      <c r="R466" s="66"/>
    </row>
    <row r="467" spans="2:18" x14ac:dyDescent="0.25">
      <c r="B467" s="66"/>
      <c r="C467" s="66"/>
      <c r="D467" s="66"/>
      <c r="E467" s="66"/>
      <c r="F467" s="66"/>
      <c r="G467" s="66"/>
      <c r="H467" s="66"/>
      <c r="I467" s="66"/>
      <c r="J467" s="66"/>
      <c r="K467" s="66"/>
      <c r="L467" s="66"/>
      <c r="M467" s="66"/>
      <c r="N467" s="66"/>
      <c r="O467" s="66"/>
      <c r="P467" s="66"/>
      <c r="Q467" s="66"/>
      <c r="R467" s="66"/>
    </row>
    <row r="468" spans="2:18" x14ac:dyDescent="0.25">
      <c r="B468" s="66"/>
      <c r="C468" s="66"/>
      <c r="D468" s="66"/>
      <c r="E468" s="66"/>
      <c r="F468" s="66"/>
      <c r="G468" s="66"/>
      <c r="H468" s="66"/>
      <c r="I468" s="66"/>
      <c r="J468" s="66"/>
      <c r="K468" s="66"/>
      <c r="L468" s="66"/>
      <c r="M468" s="66"/>
      <c r="N468" s="66"/>
      <c r="O468" s="66"/>
      <c r="P468" s="66"/>
      <c r="Q468" s="66"/>
      <c r="R468" s="66"/>
    </row>
    <row r="469" spans="2:18" x14ac:dyDescent="0.25">
      <c r="B469" s="66"/>
      <c r="C469" s="66"/>
      <c r="D469" s="66"/>
      <c r="E469" s="66"/>
      <c r="F469" s="66"/>
      <c r="G469" s="66"/>
      <c r="H469" s="66"/>
      <c r="I469" s="66"/>
      <c r="J469" s="66"/>
      <c r="K469" s="66"/>
      <c r="L469" s="66"/>
      <c r="M469" s="66"/>
      <c r="N469" s="66"/>
      <c r="O469" s="66"/>
      <c r="P469" s="66"/>
      <c r="Q469" s="66"/>
      <c r="R469" s="66"/>
    </row>
    <row r="470" spans="2:18" x14ac:dyDescent="0.25">
      <c r="B470" s="66"/>
      <c r="C470" s="66"/>
      <c r="D470" s="66"/>
      <c r="E470" s="66"/>
      <c r="F470" s="66"/>
      <c r="G470" s="66"/>
      <c r="H470" s="66"/>
      <c r="I470" s="66"/>
      <c r="J470" s="66"/>
      <c r="K470" s="66"/>
      <c r="L470" s="66"/>
      <c r="M470" s="66"/>
      <c r="N470" s="66"/>
      <c r="O470" s="66"/>
      <c r="P470" s="66"/>
      <c r="Q470" s="66"/>
      <c r="R470" s="66"/>
    </row>
    <row r="471" spans="2:18" x14ac:dyDescent="0.25">
      <c r="B471" s="66"/>
      <c r="C471" s="66"/>
      <c r="D471" s="66"/>
      <c r="E471" s="66"/>
      <c r="F471" s="66"/>
      <c r="G471" s="66"/>
      <c r="H471" s="66"/>
      <c r="I471" s="66"/>
      <c r="J471" s="66"/>
      <c r="K471" s="66"/>
      <c r="L471" s="66"/>
      <c r="M471" s="66"/>
      <c r="N471" s="66"/>
      <c r="O471" s="66"/>
      <c r="P471" s="66"/>
      <c r="Q471" s="66"/>
      <c r="R471" s="66"/>
    </row>
    <row r="472" spans="2:18" x14ac:dyDescent="0.25">
      <c r="B472" s="66"/>
      <c r="C472" s="66"/>
      <c r="D472" s="66"/>
      <c r="E472" s="66"/>
      <c r="F472" s="66"/>
      <c r="G472" s="66"/>
      <c r="H472" s="66"/>
      <c r="I472" s="66"/>
      <c r="J472" s="66"/>
      <c r="K472" s="66"/>
      <c r="L472" s="66"/>
      <c r="M472" s="66"/>
      <c r="N472" s="66"/>
      <c r="O472" s="66"/>
      <c r="P472" s="66"/>
      <c r="Q472" s="66"/>
      <c r="R472" s="66"/>
    </row>
    <row r="473" spans="2:18" x14ac:dyDescent="0.25">
      <c r="B473" s="66"/>
      <c r="C473" s="66"/>
      <c r="D473" s="66"/>
      <c r="E473" s="66"/>
      <c r="F473" s="66"/>
      <c r="G473" s="66"/>
      <c r="H473" s="66"/>
      <c r="I473" s="66"/>
      <c r="J473" s="66"/>
      <c r="K473" s="66"/>
      <c r="L473" s="66"/>
      <c r="M473" s="66"/>
      <c r="N473" s="66"/>
      <c r="O473" s="66"/>
      <c r="P473" s="66"/>
      <c r="Q473" s="66"/>
      <c r="R473" s="66"/>
    </row>
    <row r="474" spans="2:18" x14ac:dyDescent="0.25">
      <c r="B474" s="66"/>
      <c r="C474" s="66"/>
      <c r="D474" s="66"/>
      <c r="E474" s="66"/>
      <c r="F474" s="66"/>
      <c r="G474" s="66"/>
      <c r="H474" s="66"/>
      <c r="I474" s="66"/>
      <c r="J474" s="66"/>
      <c r="K474" s="66"/>
      <c r="L474" s="66"/>
      <c r="M474" s="66"/>
      <c r="N474" s="66"/>
      <c r="O474" s="66"/>
      <c r="P474" s="66"/>
      <c r="Q474" s="66"/>
      <c r="R474" s="66"/>
    </row>
    <row r="475" spans="2:18" x14ac:dyDescent="0.25">
      <c r="B475" s="66"/>
      <c r="C475" s="66"/>
      <c r="D475" s="66"/>
      <c r="E475" s="66"/>
      <c r="F475" s="66"/>
      <c r="G475" s="66"/>
      <c r="H475" s="66"/>
      <c r="I475" s="66"/>
      <c r="J475" s="66"/>
      <c r="K475" s="66"/>
      <c r="L475" s="66"/>
      <c r="M475" s="66"/>
      <c r="N475" s="66"/>
      <c r="O475" s="66"/>
      <c r="P475" s="66"/>
      <c r="Q475" s="66"/>
      <c r="R475" s="66"/>
    </row>
    <row r="476" spans="2:18" x14ac:dyDescent="0.25">
      <c r="B476" s="66"/>
      <c r="C476" s="66"/>
      <c r="D476" s="66"/>
      <c r="E476" s="66"/>
      <c r="F476" s="66"/>
      <c r="G476" s="66"/>
      <c r="H476" s="66"/>
      <c r="I476" s="66"/>
      <c r="J476" s="66"/>
      <c r="K476" s="66"/>
      <c r="L476" s="66"/>
      <c r="M476" s="66"/>
      <c r="N476" s="66"/>
      <c r="O476" s="66"/>
      <c r="P476" s="66"/>
      <c r="Q476" s="66"/>
      <c r="R476" s="66"/>
    </row>
    <row r="477" spans="2:18" x14ac:dyDescent="0.25">
      <c r="B477" s="66"/>
      <c r="C477" s="66"/>
      <c r="D477" s="66"/>
      <c r="E477" s="66"/>
      <c r="F477" s="66"/>
      <c r="G477" s="66"/>
      <c r="H477" s="66"/>
      <c r="I477" s="66"/>
      <c r="J477" s="66"/>
      <c r="K477" s="66"/>
      <c r="L477" s="66"/>
      <c r="M477" s="66"/>
      <c r="N477" s="66"/>
      <c r="O477" s="66"/>
      <c r="P477" s="66"/>
      <c r="Q477" s="66"/>
      <c r="R477" s="66"/>
    </row>
    <row r="478" spans="2:18" x14ac:dyDescent="0.25">
      <c r="B478" s="66"/>
      <c r="C478" s="66"/>
      <c r="D478" s="66"/>
      <c r="E478" s="66"/>
      <c r="F478" s="66"/>
      <c r="G478" s="66"/>
      <c r="H478" s="66"/>
      <c r="I478" s="66"/>
      <c r="J478" s="66"/>
      <c r="K478" s="66"/>
      <c r="L478" s="66"/>
      <c r="M478" s="66"/>
      <c r="N478" s="66"/>
      <c r="O478" s="66"/>
      <c r="P478" s="66"/>
      <c r="Q478" s="66"/>
      <c r="R478" s="66"/>
    </row>
    <row r="479" spans="2:18" x14ac:dyDescent="0.25">
      <c r="B479" s="66"/>
      <c r="C479" s="66"/>
      <c r="D479" s="66"/>
      <c r="E479" s="66"/>
      <c r="F479" s="66"/>
      <c r="G479" s="66"/>
      <c r="H479" s="66"/>
      <c r="I479" s="66"/>
      <c r="J479" s="66"/>
      <c r="K479" s="66"/>
      <c r="L479" s="66"/>
      <c r="M479" s="66"/>
      <c r="N479" s="66"/>
      <c r="O479" s="66"/>
      <c r="P479" s="66"/>
      <c r="Q479" s="66"/>
      <c r="R479" s="66"/>
    </row>
    <row r="480" spans="2:18" x14ac:dyDescent="0.25">
      <c r="B480" s="66"/>
      <c r="C480" s="66"/>
      <c r="D480" s="66"/>
      <c r="E480" s="66"/>
      <c r="F480" s="66"/>
      <c r="G480" s="66"/>
      <c r="H480" s="66"/>
      <c r="I480" s="66"/>
      <c r="J480" s="66"/>
      <c r="K480" s="66"/>
      <c r="L480" s="66"/>
      <c r="M480" s="66"/>
      <c r="N480" s="66"/>
      <c r="O480" s="66"/>
      <c r="P480" s="66"/>
      <c r="Q480" s="66"/>
      <c r="R480" s="66"/>
    </row>
    <row r="481" spans="2:18" x14ac:dyDescent="0.25">
      <c r="B481" s="66"/>
      <c r="C481" s="66"/>
      <c r="D481" s="66"/>
      <c r="E481" s="66"/>
      <c r="F481" s="66"/>
      <c r="G481" s="66"/>
      <c r="H481" s="66"/>
      <c r="I481" s="66"/>
      <c r="J481" s="66"/>
      <c r="K481" s="66"/>
      <c r="L481" s="66"/>
      <c r="M481" s="66"/>
      <c r="N481" s="66"/>
      <c r="O481" s="66"/>
      <c r="P481" s="66"/>
      <c r="Q481" s="66"/>
      <c r="R481" s="66"/>
    </row>
    <row r="482" spans="2:18" x14ac:dyDescent="0.25">
      <c r="B482" s="66"/>
      <c r="C482" s="66"/>
      <c r="D482" s="66"/>
      <c r="E482" s="66"/>
      <c r="F482" s="66"/>
      <c r="G482" s="66"/>
      <c r="H482" s="66"/>
      <c r="I482" s="66"/>
      <c r="J482" s="66"/>
      <c r="K482" s="66"/>
      <c r="L482" s="66"/>
      <c r="M482" s="66"/>
      <c r="N482" s="66"/>
      <c r="O482" s="66"/>
      <c r="P482" s="66"/>
      <c r="Q482" s="66"/>
      <c r="R482" s="66"/>
    </row>
    <row r="483" spans="2:18" x14ac:dyDescent="0.25">
      <c r="B483" s="66"/>
      <c r="C483" s="66"/>
      <c r="D483" s="66"/>
      <c r="E483" s="66"/>
      <c r="F483" s="66"/>
      <c r="G483" s="66"/>
      <c r="H483" s="66"/>
      <c r="I483" s="66"/>
      <c r="J483" s="66"/>
      <c r="K483" s="66"/>
      <c r="L483" s="66"/>
      <c r="M483" s="66"/>
      <c r="N483" s="66"/>
      <c r="O483" s="66"/>
      <c r="P483" s="66"/>
      <c r="Q483" s="66"/>
      <c r="R483" s="66"/>
    </row>
    <row r="484" spans="2:18" x14ac:dyDescent="0.25">
      <c r="B484" s="66"/>
      <c r="C484" s="66"/>
      <c r="D484" s="66"/>
      <c r="E484" s="66"/>
      <c r="F484" s="66"/>
      <c r="G484" s="66"/>
      <c r="H484" s="66"/>
      <c r="I484" s="66"/>
      <c r="J484" s="66"/>
      <c r="K484" s="66"/>
      <c r="L484" s="66"/>
      <c r="M484" s="66"/>
      <c r="N484" s="66"/>
      <c r="O484" s="66"/>
      <c r="P484" s="66"/>
      <c r="Q484" s="66"/>
      <c r="R484" s="66"/>
    </row>
    <row r="485" spans="2:18" x14ac:dyDescent="0.25">
      <c r="B485" s="66"/>
      <c r="C485" s="66"/>
      <c r="D485" s="66"/>
      <c r="E485" s="66"/>
      <c r="F485" s="66"/>
      <c r="G485" s="66"/>
      <c r="H485" s="66"/>
      <c r="I485" s="66"/>
      <c r="J485" s="66"/>
      <c r="K485" s="66"/>
      <c r="L485" s="66"/>
      <c r="M485" s="66"/>
      <c r="N485" s="66"/>
      <c r="O485" s="66"/>
      <c r="P485" s="66"/>
      <c r="Q485" s="66"/>
      <c r="R485" s="66"/>
    </row>
    <row r="486" spans="2:18" x14ac:dyDescent="0.25">
      <c r="B486" s="66"/>
      <c r="C486" s="66"/>
      <c r="D486" s="66"/>
      <c r="E486" s="66"/>
      <c r="F486" s="66"/>
      <c r="G486" s="66"/>
      <c r="H486" s="66"/>
      <c r="I486" s="66"/>
      <c r="J486" s="66"/>
      <c r="K486" s="66"/>
      <c r="L486" s="66"/>
      <c r="M486" s="66"/>
      <c r="N486" s="66"/>
      <c r="O486" s="66"/>
      <c r="P486" s="66"/>
      <c r="Q486" s="66"/>
      <c r="R486" s="66"/>
    </row>
    <row r="487" spans="2:18" x14ac:dyDescent="0.25">
      <c r="B487" s="66"/>
      <c r="C487" s="66"/>
      <c r="D487" s="66"/>
      <c r="E487" s="66"/>
      <c r="F487" s="66"/>
      <c r="G487" s="66"/>
      <c r="H487" s="66"/>
      <c r="I487" s="66"/>
      <c r="J487" s="66"/>
      <c r="K487" s="66"/>
      <c r="L487" s="66"/>
      <c r="M487" s="66"/>
      <c r="N487" s="66"/>
      <c r="O487" s="66"/>
      <c r="P487" s="66"/>
      <c r="Q487" s="66"/>
      <c r="R487" s="66"/>
    </row>
    <row r="488" spans="2:18" x14ac:dyDescent="0.25">
      <c r="B488" s="66"/>
      <c r="C488" s="66"/>
      <c r="D488" s="66"/>
      <c r="E488" s="66"/>
      <c r="F488" s="66"/>
      <c r="G488" s="66"/>
      <c r="H488" s="66"/>
      <c r="I488" s="66"/>
      <c r="J488" s="66"/>
      <c r="K488" s="66"/>
      <c r="L488" s="66"/>
      <c r="M488" s="66"/>
      <c r="N488" s="66"/>
      <c r="O488" s="66"/>
      <c r="P488" s="66"/>
      <c r="Q488" s="66"/>
      <c r="R488" s="66"/>
    </row>
    <row r="489" spans="2:18" x14ac:dyDescent="0.25">
      <c r="B489" s="66"/>
      <c r="C489" s="66"/>
      <c r="D489" s="66"/>
      <c r="E489" s="66"/>
      <c r="F489" s="66"/>
      <c r="G489" s="66"/>
      <c r="H489" s="66"/>
      <c r="I489" s="66"/>
      <c r="J489" s="66"/>
      <c r="K489" s="66"/>
      <c r="L489" s="66"/>
      <c r="M489" s="66"/>
      <c r="N489" s="66"/>
      <c r="O489" s="66"/>
      <c r="P489" s="66"/>
      <c r="Q489" s="66"/>
      <c r="R489" s="66"/>
    </row>
    <row r="490" spans="2:18" x14ac:dyDescent="0.25">
      <c r="B490" s="66"/>
      <c r="C490" s="66"/>
      <c r="D490" s="66"/>
      <c r="E490" s="66"/>
      <c r="F490" s="66"/>
      <c r="G490" s="66"/>
      <c r="H490" s="66"/>
      <c r="I490" s="66"/>
      <c r="J490" s="66"/>
      <c r="K490" s="66"/>
      <c r="L490" s="66"/>
      <c r="M490" s="66"/>
      <c r="N490" s="66"/>
      <c r="O490" s="66"/>
      <c r="P490" s="66"/>
      <c r="Q490" s="66"/>
      <c r="R490" s="66"/>
    </row>
    <row r="491" spans="2:18" x14ac:dyDescent="0.25">
      <c r="B491" s="66"/>
      <c r="C491" s="66"/>
      <c r="D491" s="66"/>
      <c r="E491" s="66"/>
      <c r="F491" s="66"/>
      <c r="G491" s="66"/>
      <c r="H491" s="66"/>
      <c r="I491" s="66"/>
      <c r="J491" s="66"/>
      <c r="K491" s="66"/>
      <c r="L491" s="66"/>
      <c r="M491" s="66"/>
      <c r="N491" s="66"/>
      <c r="O491" s="66"/>
      <c r="P491" s="66"/>
      <c r="Q491" s="66"/>
      <c r="R491" s="66"/>
    </row>
    <row r="492" spans="2:18" x14ac:dyDescent="0.25">
      <c r="B492" s="66"/>
      <c r="C492" s="66"/>
      <c r="D492" s="66"/>
      <c r="E492" s="66"/>
      <c r="F492" s="66"/>
      <c r="G492" s="66"/>
      <c r="H492" s="66"/>
      <c r="I492" s="66"/>
      <c r="J492" s="66"/>
      <c r="K492" s="66"/>
      <c r="L492" s="66"/>
      <c r="M492" s="66"/>
      <c r="N492" s="66"/>
      <c r="O492" s="66"/>
      <c r="P492" s="66"/>
      <c r="Q492" s="66"/>
      <c r="R492" s="66"/>
    </row>
    <row r="493" spans="2:18" x14ac:dyDescent="0.25">
      <c r="B493" s="66"/>
      <c r="C493" s="66"/>
      <c r="D493" s="66"/>
      <c r="E493" s="66"/>
      <c r="F493" s="66"/>
      <c r="G493" s="66"/>
      <c r="H493" s="66"/>
      <c r="I493" s="66"/>
      <c r="J493" s="66"/>
      <c r="K493" s="66"/>
      <c r="L493" s="66"/>
      <c r="M493" s="66"/>
      <c r="N493" s="66"/>
      <c r="O493" s="66"/>
      <c r="P493" s="66"/>
      <c r="Q493" s="66"/>
      <c r="R493" s="66"/>
    </row>
    <row r="494" spans="2:18" x14ac:dyDescent="0.25">
      <c r="B494" s="66"/>
      <c r="C494" s="66"/>
      <c r="D494" s="66"/>
      <c r="E494" s="66"/>
      <c r="F494" s="66"/>
      <c r="G494" s="66"/>
      <c r="H494" s="66"/>
      <c r="I494" s="66"/>
      <c r="J494" s="66"/>
      <c r="K494" s="66"/>
      <c r="L494" s="66"/>
      <c r="M494" s="66"/>
      <c r="N494" s="66"/>
      <c r="O494" s="66"/>
      <c r="P494" s="66"/>
      <c r="Q494" s="66"/>
      <c r="R494" s="66"/>
    </row>
    <row r="495" spans="2:18" x14ac:dyDescent="0.25">
      <c r="B495" s="66"/>
      <c r="C495" s="66"/>
      <c r="D495" s="66"/>
      <c r="E495" s="66"/>
      <c r="F495" s="66"/>
      <c r="G495" s="66"/>
      <c r="H495" s="66"/>
      <c r="I495" s="66"/>
      <c r="J495" s="66"/>
      <c r="K495" s="66"/>
      <c r="L495" s="66"/>
      <c r="M495" s="66"/>
      <c r="N495" s="66"/>
      <c r="O495" s="66"/>
      <c r="P495" s="66"/>
      <c r="Q495" s="66"/>
      <c r="R495" s="66"/>
    </row>
    <row r="496" spans="2:18" x14ac:dyDescent="0.25">
      <c r="B496" s="66"/>
      <c r="C496" s="66"/>
      <c r="D496" s="66"/>
      <c r="E496" s="66"/>
      <c r="F496" s="66"/>
      <c r="G496" s="66"/>
      <c r="H496" s="66"/>
      <c r="I496" s="66"/>
      <c r="J496" s="66"/>
      <c r="K496" s="66"/>
      <c r="L496" s="66"/>
      <c r="M496" s="66"/>
      <c r="N496" s="66"/>
      <c r="O496" s="66"/>
      <c r="P496" s="66"/>
      <c r="Q496" s="66"/>
      <c r="R496" s="66"/>
    </row>
    <row r="497" spans="2:18" x14ac:dyDescent="0.25">
      <c r="B497" s="66"/>
      <c r="C497" s="66"/>
      <c r="D497" s="66"/>
      <c r="E497" s="66"/>
      <c r="F497" s="66"/>
      <c r="G497" s="66"/>
      <c r="H497" s="66"/>
      <c r="I497" s="66"/>
      <c r="J497" s="66"/>
      <c r="K497" s="66"/>
      <c r="L497" s="66"/>
      <c r="M497" s="66"/>
      <c r="N497" s="66"/>
      <c r="O497" s="66"/>
      <c r="P497" s="66"/>
      <c r="Q497" s="66"/>
      <c r="R497" s="66"/>
    </row>
    <row r="498" spans="2:18" x14ac:dyDescent="0.25">
      <c r="B498" s="66"/>
      <c r="C498" s="66"/>
      <c r="D498" s="66"/>
      <c r="E498" s="66"/>
      <c r="F498" s="66"/>
      <c r="G498" s="66"/>
      <c r="H498" s="66"/>
      <c r="I498" s="66"/>
      <c r="J498" s="66"/>
      <c r="K498" s="66"/>
      <c r="L498" s="66"/>
      <c r="M498" s="66"/>
      <c r="N498" s="66"/>
      <c r="O498" s="66"/>
      <c r="P498" s="66"/>
      <c r="Q498" s="66"/>
      <c r="R498" s="66"/>
    </row>
    <row r="499" spans="2:18" x14ac:dyDescent="0.25">
      <c r="B499" s="66"/>
      <c r="C499" s="66"/>
      <c r="D499" s="66"/>
      <c r="E499" s="66"/>
      <c r="F499" s="66"/>
      <c r="G499" s="66"/>
      <c r="H499" s="66"/>
      <c r="I499" s="66"/>
      <c r="J499" s="66"/>
      <c r="K499" s="66"/>
      <c r="L499" s="66"/>
      <c r="M499" s="66"/>
      <c r="N499" s="66"/>
      <c r="O499" s="66"/>
      <c r="P499" s="66"/>
      <c r="Q499" s="66"/>
      <c r="R499" s="66"/>
    </row>
    <row r="500" spans="2:18" x14ac:dyDescent="0.25">
      <c r="B500" s="66"/>
      <c r="C500" s="66"/>
      <c r="D500" s="66"/>
      <c r="E500" s="66"/>
      <c r="F500" s="66"/>
      <c r="G500" s="66"/>
      <c r="H500" s="66"/>
      <c r="I500" s="66"/>
      <c r="J500" s="66"/>
      <c r="K500" s="66"/>
      <c r="L500" s="66"/>
      <c r="M500" s="66"/>
      <c r="N500" s="66"/>
      <c r="O500" s="66"/>
      <c r="P500" s="66"/>
      <c r="Q500" s="66"/>
      <c r="R500" s="66"/>
    </row>
    <row r="501" spans="2:18" x14ac:dyDescent="0.25">
      <c r="B501" s="66"/>
      <c r="C501" s="66"/>
      <c r="D501" s="66"/>
      <c r="E501" s="66"/>
      <c r="F501" s="66"/>
      <c r="G501" s="66"/>
      <c r="H501" s="66"/>
      <c r="I501" s="66"/>
      <c r="J501" s="66"/>
      <c r="K501" s="66"/>
      <c r="L501" s="66"/>
      <c r="M501" s="66"/>
      <c r="N501" s="66"/>
      <c r="O501" s="66"/>
      <c r="P501" s="66"/>
      <c r="Q501" s="66"/>
      <c r="R501" s="66"/>
    </row>
    <row r="502" spans="2:18" x14ac:dyDescent="0.25">
      <c r="B502" s="66"/>
      <c r="C502" s="66"/>
      <c r="D502" s="66"/>
      <c r="E502" s="66"/>
      <c r="F502" s="66"/>
      <c r="G502" s="66"/>
      <c r="H502" s="66"/>
      <c r="I502" s="66"/>
      <c r="J502" s="66"/>
      <c r="K502" s="66"/>
      <c r="L502" s="66"/>
      <c r="M502" s="66"/>
      <c r="N502" s="66"/>
      <c r="O502" s="66"/>
      <c r="P502" s="66"/>
      <c r="Q502" s="66"/>
      <c r="R502" s="66"/>
    </row>
    <row r="503" spans="2:18" x14ac:dyDescent="0.25">
      <c r="B503" s="66"/>
      <c r="C503" s="66"/>
      <c r="D503" s="66"/>
      <c r="E503" s="66"/>
      <c r="F503" s="66"/>
      <c r="G503" s="66"/>
      <c r="H503" s="66"/>
      <c r="I503" s="66"/>
      <c r="J503" s="66"/>
      <c r="K503" s="66"/>
      <c r="L503" s="66"/>
      <c r="M503" s="66"/>
      <c r="N503" s="66"/>
      <c r="O503" s="66"/>
      <c r="P503" s="66"/>
      <c r="Q503" s="66"/>
      <c r="R503" s="66"/>
    </row>
    <row r="504" spans="2:18" x14ac:dyDescent="0.25">
      <c r="B504" s="66"/>
      <c r="C504" s="66"/>
      <c r="D504" s="66"/>
      <c r="E504" s="66"/>
      <c r="F504" s="66"/>
      <c r="G504" s="66"/>
      <c r="H504" s="66"/>
      <c r="I504" s="66"/>
      <c r="J504" s="66"/>
      <c r="K504" s="66"/>
      <c r="L504" s="66"/>
      <c r="M504" s="66"/>
      <c r="N504" s="66"/>
      <c r="O504" s="66"/>
      <c r="P504" s="66"/>
      <c r="Q504" s="66"/>
      <c r="R504" s="66"/>
    </row>
    <row r="505" spans="2:18" x14ac:dyDescent="0.25">
      <c r="B505" s="66"/>
      <c r="C505" s="66"/>
      <c r="D505" s="66"/>
      <c r="E505" s="66"/>
      <c r="F505" s="66"/>
      <c r="G505" s="66"/>
      <c r="H505" s="66"/>
      <c r="I505" s="66"/>
      <c r="J505" s="66"/>
      <c r="K505" s="66"/>
      <c r="L505" s="66"/>
      <c r="M505" s="66"/>
      <c r="N505" s="66"/>
      <c r="O505" s="66"/>
      <c r="P505" s="66"/>
      <c r="Q505" s="66"/>
      <c r="R505" s="66"/>
    </row>
    <row r="506" spans="2:18" x14ac:dyDescent="0.25">
      <c r="B506" s="66"/>
      <c r="C506" s="66"/>
      <c r="D506" s="66"/>
      <c r="E506" s="66"/>
      <c r="F506" s="66"/>
      <c r="G506" s="66"/>
      <c r="H506" s="66"/>
      <c r="I506" s="66"/>
      <c r="J506" s="66"/>
      <c r="K506" s="66"/>
      <c r="L506" s="66"/>
      <c r="M506" s="66"/>
      <c r="N506" s="66"/>
      <c r="O506" s="66"/>
      <c r="P506" s="66"/>
      <c r="Q506" s="66"/>
      <c r="R506" s="66"/>
    </row>
    <row r="507" spans="2:18" x14ac:dyDescent="0.25">
      <c r="B507" s="66"/>
      <c r="C507" s="66"/>
      <c r="D507" s="66"/>
      <c r="E507" s="66"/>
      <c r="F507" s="66"/>
      <c r="G507" s="66"/>
      <c r="H507" s="66"/>
      <c r="I507" s="66"/>
      <c r="J507" s="66"/>
      <c r="K507" s="66"/>
      <c r="L507" s="66"/>
      <c r="M507" s="66"/>
      <c r="N507" s="66"/>
      <c r="O507" s="66"/>
      <c r="P507" s="66"/>
      <c r="Q507" s="66"/>
      <c r="R507" s="66"/>
    </row>
    <row r="508" spans="2:18" x14ac:dyDescent="0.25">
      <c r="B508" s="66"/>
      <c r="C508" s="66"/>
      <c r="D508" s="66"/>
      <c r="E508" s="66"/>
      <c r="F508" s="66"/>
      <c r="G508" s="66"/>
      <c r="H508" s="66"/>
      <c r="I508" s="66"/>
      <c r="J508" s="66"/>
      <c r="K508" s="66"/>
      <c r="L508" s="66"/>
      <c r="M508" s="66"/>
      <c r="N508" s="66"/>
      <c r="O508" s="66"/>
      <c r="P508" s="66"/>
      <c r="Q508" s="66"/>
      <c r="R508" s="66"/>
    </row>
    <row r="509" spans="2:18" x14ac:dyDescent="0.25">
      <c r="B509" s="66"/>
      <c r="C509" s="66"/>
      <c r="D509" s="66"/>
      <c r="E509" s="66"/>
      <c r="F509" s="66"/>
      <c r="G509" s="66"/>
      <c r="H509" s="66"/>
      <c r="I509" s="66"/>
      <c r="J509" s="66"/>
      <c r="K509" s="66"/>
      <c r="L509" s="66"/>
      <c r="M509" s="66"/>
      <c r="N509" s="66"/>
      <c r="O509" s="66"/>
      <c r="P509" s="66"/>
      <c r="Q509" s="66"/>
      <c r="R509" s="66"/>
    </row>
    <row r="510" spans="2:18" x14ac:dyDescent="0.25">
      <c r="B510" s="66"/>
      <c r="C510" s="66"/>
      <c r="D510" s="66"/>
      <c r="E510" s="66"/>
      <c r="F510" s="66"/>
      <c r="G510" s="66"/>
      <c r="H510" s="66"/>
      <c r="I510" s="66"/>
      <c r="J510" s="66"/>
      <c r="K510" s="66"/>
      <c r="L510" s="66"/>
      <c r="M510" s="66"/>
      <c r="N510" s="66"/>
      <c r="O510" s="66"/>
      <c r="P510" s="66"/>
      <c r="Q510" s="66"/>
      <c r="R510" s="66"/>
    </row>
    <row r="511" spans="2:18" x14ac:dyDescent="0.25">
      <c r="B511" s="66"/>
      <c r="C511" s="66"/>
      <c r="D511" s="66"/>
      <c r="E511" s="66"/>
      <c r="F511" s="66"/>
      <c r="G511" s="66"/>
      <c r="H511" s="66"/>
      <c r="I511" s="66"/>
      <c r="J511" s="66"/>
      <c r="K511" s="66"/>
      <c r="L511" s="66"/>
      <c r="M511" s="66"/>
      <c r="N511" s="66"/>
      <c r="O511" s="66"/>
      <c r="P511" s="66"/>
      <c r="Q511" s="66"/>
      <c r="R511" s="66"/>
    </row>
    <row r="512" spans="2:18" x14ac:dyDescent="0.25">
      <c r="B512" s="66"/>
      <c r="C512" s="66"/>
      <c r="D512" s="66"/>
      <c r="E512" s="66"/>
      <c r="F512" s="66"/>
      <c r="G512" s="66"/>
      <c r="H512" s="66"/>
      <c r="I512" s="66"/>
      <c r="J512" s="66"/>
      <c r="K512" s="66"/>
      <c r="L512" s="66"/>
      <c r="M512" s="66"/>
      <c r="N512" s="66"/>
      <c r="O512" s="66"/>
      <c r="P512" s="66"/>
      <c r="Q512" s="66"/>
      <c r="R512" s="66"/>
    </row>
    <row r="513" spans="2:18" x14ac:dyDescent="0.25">
      <c r="B513" s="66"/>
      <c r="C513" s="66"/>
      <c r="D513" s="66"/>
      <c r="E513" s="66"/>
      <c r="F513" s="66"/>
      <c r="G513" s="66"/>
      <c r="H513" s="66"/>
      <c r="I513" s="66"/>
      <c r="J513" s="66"/>
      <c r="K513" s="66"/>
      <c r="L513" s="66"/>
      <c r="M513" s="66"/>
      <c r="N513" s="66"/>
      <c r="O513" s="66"/>
      <c r="P513" s="66"/>
      <c r="Q513" s="66"/>
      <c r="R513" s="66"/>
    </row>
    <row r="514" spans="2:18" x14ac:dyDescent="0.25">
      <c r="B514" s="66"/>
      <c r="C514" s="66"/>
      <c r="D514" s="66"/>
      <c r="E514" s="66"/>
      <c r="F514" s="66"/>
      <c r="G514" s="66"/>
      <c r="H514" s="66"/>
      <c r="I514" s="66"/>
      <c r="J514" s="66"/>
      <c r="K514" s="66"/>
      <c r="L514" s="66"/>
      <c r="M514" s="66"/>
      <c r="N514" s="66"/>
      <c r="O514" s="66"/>
      <c r="P514" s="66"/>
      <c r="Q514" s="66"/>
      <c r="R514" s="66"/>
    </row>
    <row r="515" spans="2:18" x14ac:dyDescent="0.25">
      <c r="B515" s="66"/>
      <c r="C515" s="66"/>
      <c r="D515" s="66"/>
      <c r="E515" s="66"/>
      <c r="F515" s="66"/>
      <c r="G515" s="66"/>
      <c r="H515" s="66"/>
      <c r="I515" s="66"/>
      <c r="J515" s="66"/>
      <c r="K515" s="66"/>
      <c r="L515" s="66"/>
      <c r="M515" s="66"/>
      <c r="N515" s="66"/>
      <c r="O515" s="66"/>
      <c r="P515" s="66"/>
      <c r="Q515" s="66"/>
      <c r="R515" s="66"/>
    </row>
    <row r="516" spans="2:18" x14ac:dyDescent="0.25">
      <c r="B516" s="66"/>
      <c r="C516" s="66"/>
      <c r="D516" s="66"/>
      <c r="E516" s="66"/>
      <c r="F516" s="66"/>
      <c r="G516" s="66"/>
      <c r="H516" s="66"/>
      <c r="I516" s="66"/>
      <c r="J516" s="66"/>
      <c r="K516" s="66"/>
      <c r="L516" s="66"/>
      <c r="M516" s="66"/>
      <c r="N516" s="66"/>
      <c r="O516" s="66"/>
      <c r="P516" s="66"/>
      <c r="Q516" s="66"/>
      <c r="R516" s="66"/>
    </row>
    <row r="517" spans="2:18" x14ac:dyDescent="0.25">
      <c r="B517" s="66"/>
      <c r="C517" s="66"/>
      <c r="D517" s="66"/>
      <c r="E517" s="66"/>
      <c r="F517" s="66"/>
      <c r="G517" s="66"/>
      <c r="H517" s="66"/>
      <c r="I517" s="66"/>
      <c r="J517" s="66"/>
      <c r="K517" s="66"/>
      <c r="L517" s="66"/>
      <c r="M517" s="66"/>
      <c r="N517" s="66"/>
      <c r="O517" s="66"/>
      <c r="P517" s="66"/>
      <c r="Q517" s="66"/>
      <c r="R517" s="66"/>
    </row>
    <row r="518" spans="2:18" x14ac:dyDescent="0.25">
      <c r="B518" s="66"/>
      <c r="C518" s="66"/>
      <c r="D518" s="66"/>
      <c r="E518" s="66"/>
      <c r="F518" s="66"/>
      <c r="G518" s="66"/>
      <c r="H518" s="66"/>
      <c r="I518" s="66"/>
      <c r="J518" s="66"/>
      <c r="K518" s="66"/>
      <c r="L518" s="66"/>
      <c r="M518" s="66"/>
      <c r="N518" s="66"/>
      <c r="O518" s="66"/>
      <c r="P518" s="66"/>
      <c r="Q518" s="66"/>
      <c r="R518" s="66"/>
    </row>
    <row r="519" spans="2:18" x14ac:dyDescent="0.25">
      <c r="B519" s="66"/>
      <c r="C519" s="66"/>
      <c r="D519" s="66"/>
      <c r="E519" s="66"/>
      <c r="F519" s="66"/>
      <c r="G519" s="66"/>
      <c r="H519" s="66"/>
      <c r="I519" s="66"/>
      <c r="J519" s="66"/>
      <c r="K519" s="66"/>
      <c r="L519" s="66"/>
      <c r="M519" s="66"/>
      <c r="N519" s="66"/>
      <c r="O519" s="66"/>
      <c r="P519" s="66"/>
      <c r="Q519" s="66"/>
      <c r="R519" s="66"/>
    </row>
    <row r="520" spans="2:18" x14ac:dyDescent="0.25">
      <c r="B520" s="66"/>
      <c r="C520" s="66"/>
      <c r="D520" s="66"/>
      <c r="E520" s="66"/>
      <c r="F520" s="66"/>
      <c r="G520" s="66"/>
      <c r="H520" s="66"/>
      <c r="I520" s="66"/>
      <c r="J520" s="66"/>
      <c r="K520" s="66"/>
      <c r="L520" s="66"/>
      <c r="M520" s="66"/>
      <c r="N520" s="66"/>
      <c r="O520" s="66"/>
      <c r="P520" s="66"/>
      <c r="Q520" s="66"/>
      <c r="R520" s="66"/>
    </row>
    <row r="521" spans="2:18" x14ac:dyDescent="0.25">
      <c r="B521" s="66"/>
      <c r="C521" s="66"/>
      <c r="D521" s="66"/>
      <c r="E521" s="66"/>
      <c r="F521" s="66"/>
      <c r="G521" s="66"/>
      <c r="H521" s="66"/>
      <c r="I521" s="66"/>
      <c r="J521" s="66"/>
      <c r="K521" s="66"/>
      <c r="L521" s="66"/>
      <c r="M521" s="66"/>
      <c r="N521" s="66"/>
      <c r="O521" s="66"/>
      <c r="P521" s="66"/>
      <c r="Q521" s="66"/>
      <c r="R521" s="66"/>
    </row>
    <row r="522" spans="2:18" x14ac:dyDescent="0.25">
      <c r="B522" s="66"/>
      <c r="C522" s="66"/>
      <c r="D522" s="66"/>
      <c r="E522" s="66"/>
      <c r="F522" s="66"/>
      <c r="G522" s="66"/>
      <c r="H522" s="66"/>
      <c r="I522" s="66"/>
      <c r="J522" s="66"/>
      <c r="K522" s="66"/>
      <c r="L522" s="66"/>
      <c r="M522" s="66"/>
      <c r="N522" s="66"/>
      <c r="O522" s="66"/>
      <c r="P522" s="66"/>
      <c r="Q522" s="66"/>
      <c r="R522" s="66"/>
    </row>
    <row r="523" spans="2:18" x14ac:dyDescent="0.25">
      <c r="B523" s="66"/>
      <c r="C523" s="66"/>
      <c r="D523" s="66"/>
      <c r="E523" s="66"/>
      <c r="F523" s="66"/>
      <c r="G523" s="66"/>
      <c r="H523" s="66"/>
      <c r="I523" s="66"/>
      <c r="J523" s="66"/>
      <c r="K523" s="66"/>
      <c r="L523" s="66"/>
      <c r="M523" s="66"/>
      <c r="N523" s="66"/>
      <c r="O523" s="66"/>
      <c r="P523" s="66"/>
      <c r="Q523" s="66"/>
      <c r="R523" s="66"/>
    </row>
    <row r="524" spans="2:18" x14ac:dyDescent="0.25">
      <c r="B524" s="66"/>
      <c r="C524" s="66"/>
      <c r="D524" s="66"/>
      <c r="E524" s="66"/>
      <c r="F524" s="66"/>
      <c r="G524" s="66"/>
      <c r="H524" s="66"/>
      <c r="I524" s="66"/>
      <c r="J524" s="66"/>
      <c r="K524" s="66"/>
      <c r="L524" s="66"/>
      <c r="M524" s="66"/>
      <c r="N524" s="66"/>
      <c r="O524" s="66"/>
      <c r="P524" s="66"/>
      <c r="Q524" s="66"/>
      <c r="R524" s="66"/>
    </row>
    <row r="525" spans="2:18" x14ac:dyDescent="0.25">
      <c r="B525" s="66"/>
      <c r="C525" s="66"/>
      <c r="D525" s="66"/>
      <c r="E525" s="66"/>
      <c r="F525" s="66"/>
      <c r="G525" s="66"/>
      <c r="H525" s="66"/>
      <c r="I525" s="66"/>
      <c r="J525" s="66"/>
      <c r="K525" s="66"/>
      <c r="L525" s="66"/>
      <c r="M525" s="66"/>
      <c r="N525" s="66"/>
      <c r="O525" s="66"/>
      <c r="P525" s="66"/>
      <c r="Q525" s="66"/>
      <c r="R525" s="66"/>
    </row>
    <row r="526" spans="2:18" x14ac:dyDescent="0.25">
      <c r="B526" s="66"/>
      <c r="C526" s="66"/>
      <c r="D526" s="66"/>
      <c r="E526" s="66"/>
      <c r="F526" s="66"/>
      <c r="G526" s="66"/>
      <c r="H526" s="66"/>
      <c r="I526" s="66"/>
      <c r="J526" s="66"/>
      <c r="K526" s="66"/>
      <c r="L526" s="66"/>
      <c r="M526" s="66"/>
      <c r="N526" s="66"/>
      <c r="O526" s="66"/>
      <c r="P526" s="66"/>
      <c r="Q526" s="66"/>
      <c r="R526" s="66"/>
    </row>
  </sheetData>
  <mergeCells count="106">
    <mergeCell ref="C170:C174"/>
    <mergeCell ref="D170:D174"/>
    <mergeCell ref="B170:B174"/>
    <mergeCell ref="D118:D122"/>
    <mergeCell ref="D112:D116"/>
    <mergeCell ref="B117:F117"/>
    <mergeCell ref="D149:D153"/>
    <mergeCell ref="B148:G148"/>
    <mergeCell ref="B143:B147"/>
    <mergeCell ref="C143:C147"/>
    <mergeCell ref="D143:D147"/>
    <mergeCell ref="D6:D7"/>
    <mergeCell ref="C112:C116"/>
    <mergeCell ref="B112:B116"/>
    <mergeCell ref="D138:D142"/>
    <mergeCell ref="B160:B164"/>
    <mergeCell ref="D160:D164"/>
    <mergeCell ref="D165:D169"/>
    <mergeCell ref="C165:C169"/>
    <mergeCell ref="B165:B169"/>
    <mergeCell ref="C160:C164"/>
    <mergeCell ref="B149:B153"/>
    <mergeCell ref="C149:C153"/>
    <mergeCell ref="B118:B137"/>
    <mergeCell ref="C118:C137"/>
    <mergeCell ref="D123:D127"/>
    <mergeCell ref="D128:D132"/>
    <mergeCell ref="D133:D137"/>
    <mergeCell ref="B138:B142"/>
    <mergeCell ref="C138:C142"/>
    <mergeCell ref="B154:G154"/>
    <mergeCell ref="B155:B159"/>
    <mergeCell ref="C155:C159"/>
    <mergeCell ref="D155:D159"/>
    <mergeCell ref="C82:C86"/>
    <mergeCell ref="A3:R3"/>
    <mergeCell ref="A4:R4"/>
    <mergeCell ref="C34:C38"/>
    <mergeCell ref="D34:D38"/>
    <mergeCell ref="B87:B91"/>
    <mergeCell ref="C87:C91"/>
    <mergeCell ref="D87:D91"/>
    <mergeCell ref="C19:C28"/>
    <mergeCell ref="D67:D71"/>
    <mergeCell ref="D72:D76"/>
    <mergeCell ref="D77:D81"/>
    <mergeCell ref="B72:B81"/>
    <mergeCell ref="C72:C81"/>
    <mergeCell ref="B40:B49"/>
    <mergeCell ref="B67:B71"/>
    <mergeCell ref="B50:R50"/>
    <mergeCell ref="B62:B66"/>
    <mergeCell ref="C62:C66"/>
    <mergeCell ref="D62:D66"/>
    <mergeCell ref="D56:D60"/>
    <mergeCell ref="B56:B60"/>
    <mergeCell ref="B34:B38"/>
    <mergeCell ref="D45:D49"/>
    <mergeCell ref="B82:B86"/>
    <mergeCell ref="D82:D86"/>
    <mergeCell ref="B92:B111"/>
    <mergeCell ref="C92:C111"/>
    <mergeCell ref="D92:D96"/>
    <mergeCell ref="D97:D101"/>
    <mergeCell ref="D102:D106"/>
    <mergeCell ref="D107:D111"/>
    <mergeCell ref="C56:C60"/>
    <mergeCell ref="C40:C49"/>
    <mergeCell ref="B196:B200"/>
    <mergeCell ref="C196:C200"/>
    <mergeCell ref="D196:D200"/>
    <mergeCell ref="B191:B195"/>
    <mergeCell ref="C191:C195"/>
    <mergeCell ref="D191:D195"/>
    <mergeCell ref="B175:G175"/>
    <mergeCell ref="B176:B180"/>
    <mergeCell ref="C176:C180"/>
    <mergeCell ref="D176:D180"/>
    <mergeCell ref="C181:C185"/>
    <mergeCell ref="C186:C190"/>
    <mergeCell ref="D181:D185"/>
    <mergeCell ref="D186:D190"/>
    <mergeCell ref="A6:A7"/>
    <mergeCell ref="B6:B7"/>
    <mergeCell ref="C6:C7"/>
    <mergeCell ref="B61:R61"/>
    <mergeCell ref="C67:C71"/>
    <mergeCell ref="B51:B55"/>
    <mergeCell ref="C51:C55"/>
    <mergeCell ref="D51:D55"/>
    <mergeCell ref="B29:B33"/>
    <mergeCell ref="C29:C33"/>
    <mergeCell ref="D29:D33"/>
    <mergeCell ref="D40:D44"/>
    <mergeCell ref="B14:B18"/>
    <mergeCell ref="C14:C18"/>
    <mergeCell ref="D14:D18"/>
    <mergeCell ref="E6:R6"/>
    <mergeCell ref="B8:R8"/>
    <mergeCell ref="C9:C13"/>
    <mergeCell ref="D19:D23"/>
    <mergeCell ref="D9:D13"/>
    <mergeCell ref="B9:B13"/>
    <mergeCell ref="D24:D28"/>
    <mergeCell ref="B19:B28"/>
    <mergeCell ref="B39:F39"/>
  </mergeCells>
  <pageMargins left="0.11811023622047245" right="0.11811023622047245" top="0.74803149606299213" bottom="0.15748031496062992" header="0.31496062992125984" footer="0.31496062992125984"/>
  <pageSetup paperSize="9" scale="63" fitToHeight="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workbookViewId="0">
      <selection activeCell="G18" sqref="G18"/>
    </sheetView>
  </sheetViews>
  <sheetFormatPr defaultRowHeight="15" x14ac:dyDescent="0.25"/>
  <cols>
    <col min="1" max="1" width="9.140625" style="2"/>
    <col min="2" max="2" width="19.28515625" style="2" customWidth="1"/>
    <col min="3" max="3" width="15.7109375" style="2" customWidth="1"/>
    <col min="4" max="4" width="13.7109375" style="2" customWidth="1"/>
    <col min="5" max="5" width="9.140625" style="2"/>
    <col min="6" max="6" width="10.5703125" style="2" customWidth="1"/>
    <col min="7" max="7" width="27.7109375" style="2" customWidth="1"/>
    <col min="8" max="16384" width="9.140625" style="2"/>
  </cols>
  <sheetData>
    <row r="1" spans="1:14" x14ac:dyDescent="0.25">
      <c r="N1" s="2" t="s">
        <v>70</v>
      </c>
    </row>
    <row r="2" spans="1:14" ht="30" customHeight="1" x14ac:dyDescent="0.25">
      <c r="A2" s="110" t="s">
        <v>226</v>
      </c>
      <c r="B2" s="110"/>
      <c r="C2" s="110"/>
      <c r="D2" s="110"/>
      <c r="E2" s="110"/>
      <c r="F2" s="110"/>
      <c r="G2" s="110"/>
      <c r="H2" s="110"/>
      <c r="I2" s="110"/>
      <c r="J2" s="110"/>
      <c r="K2" s="110"/>
      <c r="L2" s="110"/>
      <c r="M2" s="110"/>
      <c r="N2" s="110"/>
    </row>
    <row r="4" spans="1:14" ht="25.5" customHeight="1" x14ac:dyDescent="0.25">
      <c r="A4" s="73" t="s">
        <v>50</v>
      </c>
      <c r="B4" s="73" t="s">
        <v>214</v>
      </c>
      <c r="C4" s="73" t="s">
        <v>215</v>
      </c>
      <c r="D4" s="73" t="s">
        <v>216</v>
      </c>
      <c r="E4" s="73" t="s">
        <v>217</v>
      </c>
      <c r="F4" s="73" t="s">
        <v>218</v>
      </c>
      <c r="G4" s="73" t="s">
        <v>13</v>
      </c>
      <c r="H4" s="73" t="s">
        <v>219</v>
      </c>
      <c r="I4" s="73"/>
      <c r="J4" s="73"/>
      <c r="K4" s="73"/>
      <c r="L4" s="73"/>
      <c r="M4" s="73"/>
      <c r="N4" s="73"/>
    </row>
    <row r="5" spans="1:14" ht="27.75" customHeight="1" x14ac:dyDescent="0.25">
      <c r="A5" s="73"/>
      <c r="B5" s="73"/>
      <c r="C5" s="73"/>
      <c r="D5" s="73"/>
      <c r="E5" s="73"/>
      <c r="F5" s="73"/>
      <c r="G5" s="73"/>
      <c r="H5" s="36" t="s">
        <v>14</v>
      </c>
      <c r="I5" s="36" t="s">
        <v>220</v>
      </c>
      <c r="J5" s="36" t="s">
        <v>221</v>
      </c>
      <c r="K5" s="36" t="s">
        <v>222</v>
      </c>
      <c r="L5" s="36" t="s">
        <v>223</v>
      </c>
      <c r="M5" s="36" t="s">
        <v>224</v>
      </c>
      <c r="N5" s="36" t="s">
        <v>225</v>
      </c>
    </row>
    <row r="6" spans="1:14" x14ac:dyDescent="0.25">
      <c r="A6" s="111" t="s">
        <v>227</v>
      </c>
      <c r="B6" s="112"/>
      <c r="C6" s="112"/>
      <c r="D6" s="112"/>
      <c r="E6" s="112"/>
      <c r="F6" s="112"/>
      <c r="G6" s="112"/>
      <c r="H6" s="112"/>
      <c r="I6" s="112"/>
      <c r="J6" s="112"/>
      <c r="K6" s="112"/>
      <c r="L6" s="112"/>
      <c r="M6" s="112"/>
      <c r="N6" s="113"/>
    </row>
    <row r="7" spans="1:14" ht="18.75" customHeight="1" x14ac:dyDescent="0.25">
      <c r="A7" s="114">
        <v>1</v>
      </c>
      <c r="B7" s="68" t="s">
        <v>228</v>
      </c>
      <c r="C7" s="68" t="s">
        <v>229</v>
      </c>
      <c r="D7" s="114" t="s">
        <v>30</v>
      </c>
      <c r="E7" s="114">
        <v>3</v>
      </c>
      <c r="F7" s="114" t="s">
        <v>230</v>
      </c>
      <c r="G7" s="36" t="s">
        <v>15</v>
      </c>
      <c r="H7" s="42">
        <f>SUM(I7:N7)</f>
        <v>0</v>
      </c>
      <c r="I7" s="7"/>
      <c r="J7" s="7"/>
      <c r="K7" s="7"/>
      <c r="L7" s="7"/>
      <c r="M7" s="7"/>
      <c r="N7" s="7"/>
    </row>
    <row r="8" spans="1:14" x14ac:dyDescent="0.25">
      <c r="A8" s="115"/>
      <c r="B8" s="117"/>
      <c r="C8" s="117"/>
      <c r="D8" s="115"/>
      <c r="E8" s="115"/>
      <c r="F8" s="115"/>
      <c r="G8" s="36" t="s">
        <v>16</v>
      </c>
      <c r="H8" s="42">
        <f t="shared" ref="H8:H10" si="0">SUM(I8:N8)</f>
        <v>0</v>
      </c>
      <c r="I8" s="6"/>
      <c r="J8" s="6"/>
      <c r="K8" s="6"/>
      <c r="L8" s="6"/>
      <c r="M8" s="6"/>
      <c r="N8" s="6"/>
    </row>
    <row r="9" spans="1:14" x14ac:dyDescent="0.25">
      <c r="A9" s="115"/>
      <c r="B9" s="117"/>
      <c r="C9" s="117"/>
      <c r="D9" s="115"/>
      <c r="E9" s="115"/>
      <c r="F9" s="115"/>
      <c r="G9" s="36" t="s">
        <v>17</v>
      </c>
      <c r="H9" s="42">
        <f t="shared" si="0"/>
        <v>0</v>
      </c>
      <c r="I9" s="6"/>
      <c r="J9" s="6"/>
      <c r="K9" s="6"/>
      <c r="L9" s="6"/>
      <c r="M9" s="6"/>
      <c r="N9" s="6"/>
    </row>
    <row r="10" spans="1:14" ht="30" x14ac:dyDescent="0.25">
      <c r="A10" s="115"/>
      <c r="B10" s="117"/>
      <c r="C10" s="117"/>
      <c r="D10" s="115"/>
      <c r="E10" s="115"/>
      <c r="F10" s="115"/>
      <c r="G10" s="36" t="s">
        <v>18</v>
      </c>
      <c r="H10" s="42">
        <f t="shared" si="0"/>
        <v>0</v>
      </c>
      <c r="I10" s="6"/>
      <c r="J10" s="6"/>
      <c r="K10" s="6"/>
      <c r="L10" s="6"/>
      <c r="M10" s="6"/>
      <c r="N10" s="6"/>
    </row>
    <row r="11" spans="1:14" x14ac:dyDescent="0.25">
      <c r="A11" s="116"/>
      <c r="B11" s="69"/>
      <c r="C11" s="69"/>
      <c r="D11" s="116"/>
      <c r="E11" s="116"/>
      <c r="F11" s="116"/>
      <c r="G11" s="37" t="s">
        <v>14</v>
      </c>
      <c r="H11" s="43">
        <f>SUM(H7:H10)</f>
        <v>0</v>
      </c>
      <c r="I11" s="43">
        <f t="shared" ref="I11:N11" si="1">SUM(I7:I10)</f>
        <v>0</v>
      </c>
      <c r="J11" s="43">
        <f t="shared" si="1"/>
        <v>0</v>
      </c>
      <c r="K11" s="43">
        <f t="shared" si="1"/>
        <v>0</v>
      </c>
      <c r="L11" s="43">
        <f t="shared" si="1"/>
        <v>0</v>
      </c>
      <c r="M11" s="43">
        <f t="shared" si="1"/>
        <v>0</v>
      </c>
      <c r="N11" s="43">
        <f t="shared" si="1"/>
        <v>0</v>
      </c>
    </row>
    <row r="12" spans="1:14" x14ac:dyDescent="0.25">
      <c r="A12" s="107"/>
      <c r="B12" s="98" t="s">
        <v>231</v>
      </c>
      <c r="C12" s="99"/>
      <c r="D12" s="99"/>
      <c r="E12" s="99"/>
      <c r="F12" s="100"/>
      <c r="G12" s="36" t="s">
        <v>15</v>
      </c>
      <c r="H12" s="42">
        <f>SUM(I12:N12)</f>
        <v>0</v>
      </c>
      <c r="I12" s="7">
        <f>I7</f>
        <v>0</v>
      </c>
      <c r="J12" s="7">
        <f t="shared" ref="J12:N12" si="2">J7</f>
        <v>0</v>
      </c>
      <c r="K12" s="7">
        <f t="shared" si="2"/>
        <v>0</v>
      </c>
      <c r="L12" s="7">
        <f t="shared" si="2"/>
        <v>0</v>
      </c>
      <c r="M12" s="7">
        <f t="shared" si="2"/>
        <v>0</v>
      </c>
      <c r="N12" s="7">
        <f t="shared" si="2"/>
        <v>0</v>
      </c>
    </row>
    <row r="13" spans="1:14" ht="18" customHeight="1" x14ac:dyDescent="0.25">
      <c r="A13" s="108"/>
      <c r="B13" s="101"/>
      <c r="C13" s="102"/>
      <c r="D13" s="102"/>
      <c r="E13" s="102"/>
      <c r="F13" s="103"/>
      <c r="G13" s="36" t="s">
        <v>16</v>
      </c>
      <c r="H13" s="42">
        <f t="shared" ref="H13:H15" si="3">SUM(I13:N13)</f>
        <v>0</v>
      </c>
      <c r="I13" s="7">
        <f>I8</f>
        <v>0</v>
      </c>
      <c r="J13" s="7">
        <f t="shared" ref="J13:N13" si="4">J8</f>
        <v>0</v>
      </c>
      <c r="K13" s="7">
        <f t="shared" si="4"/>
        <v>0</v>
      </c>
      <c r="L13" s="7">
        <f t="shared" si="4"/>
        <v>0</v>
      </c>
      <c r="M13" s="7">
        <f t="shared" si="4"/>
        <v>0</v>
      </c>
      <c r="N13" s="7">
        <f t="shared" si="4"/>
        <v>0</v>
      </c>
    </row>
    <row r="14" spans="1:14" x14ac:dyDescent="0.25">
      <c r="A14" s="108"/>
      <c r="B14" s="101"/>
      <c r="C14" s="102"/>
      <c r="D14" s="102"/>
      <c r="E14" s="102"/>
      <c r="F14" s="103"/>
      <c r="G14" s="36" t="s">
        <v>17</v>
      </c>
      <c r="H14" s="42">
        <f t="shared" si="3"/>
        <v>0</v>
      </c>
      <c r="I14" s="7">
        <f t="shared" ref="I14:N14" si="5">I9</f>
        <v>0</v>
      </c>
      <c r="J14" s="7">
        <f t="shared" si="5"/>
        <v>0</v>
      </c>
      <c r="K14" s="7">
        <f t="shared" si="5"/>
        <v>0</v>
      </c>
      <c r="L14" s="7">
        <f t="shared" si="5"/>
        <v>0</v>
      </c>
      <c r="M14" s="7">
        <f t="shared" si="5"/>
        <v>0</v>
      </c>
      <c r="N14" s="7">
        <f t="shared" si="5"/>
        <v>0</v>
      </c>
    </row>
    <row r="15" spans="1:14" ht="30" x14ac:dyDescent="0.25">
      <c r="A15" s="108"/>
      <c r="B15" s="101"/>
      <c r="C15" s="102"/>
      <c r="D15" s="102"/>
      <c r="E15" s="102"/>
      <c r="F15" s="103"/>
      <c r="G15" s="36" t="s">
        <v>18</v>
      </c>
      <c r="H15" s="42">
        <f t="shared" si="3"/>
        <v>0</v>
      </c>
      <c r="I15" s="7">
        <f t="shared" ref="I15:N15" si="6">I10</f>
        <v>0</v>
      </c>
      <c r="J15" s="7">
        <f t="shared" si="6"/>
        <v>0</v>
      </c>
      <c r="K15" s="7">
        <f t="shared" si="6"/>
        <v>0</v>
      </c>
      <c r="L15" s="7">
        <f t="shared" si="6"/>
        <v>0</v>
      </c>
      <c r="M15" s="7">
        <f t="shared" si="6"/>
        <v>0</v>
      </c>
      <c r="N15" s="7">
        <f t="shared" si="6"/>
        <v>0</v>
      </c>
    </row>
    <row r="16" spans="1:14" x14ac:dyDescent="0.25">
      <c r="A16" s="109"/>
      <c r="B16" s="104"/>
      <c r="C16" s="105"/>
      <c r="D16" s="105"/>
      <c r="E16" s="105"/>
      <c r="F16" s="106"/>
      <c r="G16" s="37" t="s">
        <v>14</v>
      </c>
      <c r="H16" s="43">
        <f>SUM(H12:H15)</f>
        <v>0</v>
      </c>
      <c r="I16" s="43">
        <f t="shared" ref="I16" si="7">SUM(I12:I15)</f>
        <v>0</v>
      </c>
      <c r="J16" s="43">
        <f t="shared" ref="J16" si="8">SUM(J12:J15)</f>
        <v>0</v>
      </c>
      <c r="K16" s="43">
        <f t="shared" ref="K16" si="9">SUM(K12:K15)</f>
        <v>0</v>
      </c>
      <c r="L16" s="43">
        <f t="shared" ref="L16" si="10">SUM(L12:L15)</f>
        <v>0</v>
      </c>
      <c r="M16" s="43">
        <f t="shared" ref="M16" si="11">SUM(M12:M15)</f>
        <v>0</v>
      </c>
      <c r="N16" s="43">
        <f t="shared" ref="N16" si="12">SUM(N12:N15)</f>
        <v>0</v>
      </c>
    </row>
  </sheetData>
  <mergeCells count="18">
    <mergeCell ref="E4:E5"/>
    <mergeCell ref="F4:F5"/>
    <mergeCell ref="B12:F16"/>
    <mergeCell ref="A12:A16"/>
    <mergeCell ref="G4:G5"/>
    <mergeCell ref="H4:N4"/>
    <mergeCell ref="A2:N2"/>
    <mergeCell ref="A6:N6"/>
    <mergeCell ref="A7:A11"/>
    <mergeCell ref="B7:B11"/>
    <mergeCell ref="C7:C11"/>
    <mergeCell ref="D7:D11"/>
    <mergeCell ref="E7:E11"/>
    <mergeCell ref="F7:F11"/>
    <mergeCell ref="A4:A5"/>
    <mergeCell ref="B4:B5"/>
    <mergeCell ref="C4:C5"/>
    <mergeCell ref="D4:D5"/>
  </mergeCells>
  <pageMargins left="0.70866141732283472" right="0.70866141732283472"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topLeftCell="A23" workbookViewId="0">
      <selection activeCell="C23" sqref="C23"/>
    </sheetView>
  </sheetViews>
  <sheetFormatPr defaultRowHeight="15" x14ac:dyDescent="0.25"/>
  <cols>
    <col min="1" max="1" width="10.140625" style="30" bestFit="1" customWidth="1"/>
    <col min="2" max="2" width="29" style="2" customWidth="1"/>
    <col min="3" max="3" width="43.28515625" style="2" customWidth="1"/>
    <col min="4" max="4" width="42.85546875" style="2" customWidth="1"/>
    <col min="5" max="5" width="57.7109375" style="2" customWidth="1"/>
    <col min="6" max="6" width="36.140625" style="2" customWidth="1"/>
    <col min="7" max="16384" width="9.140625" style="2"/>
  </cols>
  <sheetData>
    <row r="1" spans="1:5" x14ac:dyDescent="0.25">
      <c r="E1" s="3" t="s">
        <v>280</v>
      </c>
    </row>
    <row r="3" spans="1:5" x14ac:dyDescent="0.25">
      <c r="A3" s="118" t="s">
        <v>281</v>
      </c>
      <c r="B3" s="118"/>
      <c r="C3" s="118"/>
      <c r="D3" s="118"/>
      <c r="E3" s="118"/>
    </row>
    <row r="5" spans="1:5" s="44" customFormat="1" ht="21" customHeight="1" x14ac:dyDescent="0.25">
      <c r="A5" s="68" t="s">
        <v>50</v>
      </c>
      <c r="B5" s="73" t="s">
        <v>232</v>
      </c>
      <c r="C5" s="73"/>
      <c r="D5" s="73"/>
      <c r="E5" s="68" t="s">
        <v>236</v>
      </c>
    </row>
    <row r="6" spans="1:5" s="44" customFormat="1" ht="60" x14ac:dyDescent="0.25">
      <c r="A6" s="69"/>
      <c r="B6" s="36" t="s">
        <v>233</v>
      </c>
      <c r="C6" s="36" t="s">
        <v>234</v>
      </c>
      <c r="D6" s="36" t="s">
        <v>235</v>
      </c>
      <c r="E6" s="69"/>
    </row>
    <row r="7" spans="1:5" s="4" customFormat="1" ht="33.75" customHeight="1" x14ac:dyDescent="0.25">
      <c r="A7" s="119" t="s">
        <v>23</v>
      </c>
      <c r="B7" s="120"/>
      <c r="C7" s="120"/>
      <c r="D7" s="120"/>
      <c r="E7" s="121"/>
    </row>
    <row r="8" spans="1:5" s="4" customFormat="1" ht="63.75" customHeight="1" x14ac:dyDescent="0.25">
      <c r="A8" s="74" t="s">
        <v>237</v>
      </c>
      <c r="B8" s="75"/>
      <c r="C8" s="75"/>
      <c r="D8" s="75"/>
      <c r="E8" s="76"/>
    </row>
    <row r="9" spans="1:5" s="4" customFormat="1" x14ac:dyDescent="0.25">
      <c r="A9" s="119" t="s">
        <v>24</v>
      </c>
      <c r="B9" s="120"/>
      <c r="C9" s="120"/>
      <c r="D9" s="120"/>
      <c r="E9" s="121"/>
    </row>
    <row r="10" spans="1:5" s="4" customFormat="1" ht="135" x14ac:dyDescent="0.25">
      <c r="A10" s="48" t="s">
        <v>239</v>
      </c>
      <c r="B10" s="48" t="s">
        <v>282</v>
      </c>
      <c r="C10" s="48" t="s">
        <v>294</v>
      </c>
      <c r="D10" s="49" t="s">
        <v>296</v>
      </c>
      <c r="E10" s="48" t="s">
        <v>317</v>
      </c>
    </row>
    <row r="11" spans="1:5" s="4" customFormat="1" ht="405" x14ac:dyDescent="0.25">
      <c r="A11" s="49" t="s">
        <v>240</v>
      </c>
      <c r="B11" s="49" t="s">
        <v>283</v>
      </c>
      <c r="C11" s="49" t="s">
        <v>295</v>
      </c>
      <c r="D11" s="49" t="s">
        <v>297</v>
      </c>
      <c r="E11" s="49" t="s">
        <v>320</v>
      </c>
    </row>
    <row r="12" spans="1:5" s="4" customFormat="1" ht="270" x14ac:dyDescent="0.25">
      <c r="A12" s="49" t="s">
        <v>241</v>
      </c>
      <c r="B12" s="49" t="s">
        <v>289</v>
      </c>
      <c r="C12" s="49" t="s">
        <v>291</v>
      </c>
      <c r="D12" s="49" t="s">
        <v>300</v>
      </c>
      <c r="E12" s="49" t="s">
        <v>286</v>
      </c>
    </row>
    <row r="13" spans="1:5" s="4" customFormat="1" ht="286.5" customHeight="1" x14ac:dyDescent="0.25">
      <c r="A13" s="49" t="s">
        <v>242</v>
      </c>
      <c r="B13" s="49" t="s">
        <v>290</v>
      </c>
      <c r="C13" s="49" t="s">
        <v>292</v>
      </c>
      <c r="D13" s="49" t="s">
        <v>293</v>
      </c>
      <c r="E13" s="49" t="s">
        <v>318</v>
      </c>
    </row>
    <row r="14" spans="1:5" s="4" customFormat="1" ht="21.75" customHeight="1" x14ac:dyDescent="0.25">
      <c r="A14" s="74" t="s">
        <v>25</v>
      </c>
      <c r="B14" s="75"/>
      <c r="C14" s="75"/>
      <c r="D14" s="75"/>
      <c r="E14" s="76"/>
    </row>
    <row r="15" spans="1:5" s="4" customFormat="1" ht="34.5" customHeight="1" x14ac:dyDescent="0.25">
      <c r="A15" s="74" t="s">
        <v>238</v>
      </c>
      <c r="B15" s="75"/>
      <c r="C15" s="75"/>
      <c r="D15" s="75"/>
      <c r="E15" s="76"/>
    </row>
    <row r="16" spans="1:5" s="4" customFormat="1" x14ac:dyDescent="0.25">
      <c r="A16" s="74" t="s">
        <v>26</v>
      </c>
      <c r="B16" s="75"/>
      <c r="C16" s="75"/>
      <c r="D16" s="75"/>
      <c r="E16" s="76"/>
    </row>
    <row r="17" spans="1:6" s="4" customFormat="1" ht="308.25" customHeight="1" x14ac:dyDescent="0.25">
      <c r="A17" s="49" t="s">
        <v>243</v>
      </c>
      <c r="B17" s="49" t="s">
        <v>287</v>
      </c>
      <c r="C17" s="49" t="s">
        <v>298</v>
      </c>
      <c r="D17" s="49" t="s">
        <v>301</v>
      </c>
      <c r="E17" s="49" t="s">
        <v>319</v>
      </c>
    </row>
    <row r="18" spans="1:6" s="4" customFormat="1" ht="18.75" customHeight="1" x14ac:dyDescent="0.25">
      <c r="A18" s="74" t="s">
        <v>28</v>
      </c>
      <c r="B18" s="75"/>
      <c r="C18" s="75"/>
      <c r="D18" s="75"/>
      <c r="E18" s="76"/>
    </row>
    <row r="19" spans="1:6" s="4" customFormat="1" ht="77.25" customHeight="1" x14ac:dyDescent="0.25">
      <c r="A19" s="74" t="s">
        <v>288</v>
      </c>
      <c r="B19" s="75"/>
      <c r="C19" s="75"/>
      <c r="D19" s="75"/>
      <c r="E19" s="76"/>
    </row>
    <row r="20" spans="1:6" s="4" customFormat="1" x14ac:dyDescent="0.25">
      <c r="A20" s="74" t="s">
        <v>29</v>
      </c>
      <c r="B20" s="75"/>
      <c r="C20" s="75"/>
      <c r="D20" s="75"/>
      <c r="E20" s="76"/>
      <c r="F20" s="2"/>
    </row>
    <row r="21" spans="1:6" s="4" customFormat="1" ht="327" customHeight="1" x14ac:dyDescent="0.25">
      <c r="A21" s="49" t="s">
        <v>244</v>
      </c>
      <c r="B21" s="49" t="s">
        <v>284</v>
      </c>
      <c r="C21" s="49" t="s">
        <v>299</v>
      </c>
      <c r="D21" s="49" t="s">
        <v>302</v>
      </c>
      <c r="E21" s="54" t="s">
        <v>305</v>
      </c>
      <c r="F21" s="2"/>
    </row>
    <row r="22" spans="1:6" s="4" customFormat="1" ht="186" customHeight="1" x14ac:dyDescent="0.25">
      <c r="A22" s="49" t="s">
        <v>245</v>
      </c>
      <c r="B22" s="49" t="s">
        <v>285</v>
      </c>
      <c r="C22" s="49" t="s">
        <v>306</v>
      </c>
      <c r="D22" s="49" t="s">
        <v>303</v>
      </c>
      <c r="E22" s="49" t="s">
        <v>304</v>
      </c>
      <c r="F22" s="2"/>
    </row>
    <row r="23" spans="1:6" s="4" customFormat="1" ht="409.5" x14ac:dyDescent="0.25">
      <c r="A23" s="49" t="s">
        <v>246</v>
      </c>
      <c r="B23" s="49" t="s">
        <v>32</v>
      </c>
      <c r="C23" s="49" t="s">
        <v>307</v>
      </c>
      <c r="D23" s="49" t="s">
        <v>321</v>
      </c>
      <c r="E23" s="49" t="s">
        <v>309</v>
      </c>
      <c r="F23" s="2"/>
    </row>
    <row r="24" spans="1:6" s="4" customFormat="1" ht="156" customHeight="1" x14ac:dyDescent="0.25">
      <c r="A24" s="38" t="s">
        <v>247</v>
      </c>
      <c r="B24" s="49" t="s">
        <v>36</v>
      </c>
      <c r="C24" s="49" t="s">
        <v>308</v>
      </c>
      <c r="D24" s="49" t="s">
        <v>311</v>
      </c>
      <c r="E24" s="49" t="s">
        <v>313</v>
      </c>
      <c r="F24" s="2"/>
    </row>
    <row r="25" spans="1:6" s="4" customFormat="1" ht="84" customHeight="1" x14ac:dyDescent="0.25">
      <c r="A25" s="38" t="s">
        <v>248</v>
      </c>
      <c r="B25" s="49" t="s">
        <v>37</v>
      </c>
      <c r="C25" s="49" t="s">
        <v>310</v>
      </c>
      <c r="D25" s="49" t="s">
        <v>312</v>
      </c>
      <c r="E25" s="49" t="s">
        <v>314</v>
      </c>
      <c r="F25" s="2"/>
    </row>
    <row r="26" spans="1:6" s="4" customFormat="1" ht="90" x14ac:dyDescent="0.25">
      <c r="A26" s="49" t="s">
        <v>249</v>
      </c>
      <c r="B26" s="49" t="s">
        <v>38</v>
      </c>
      <c r="C26" s="49" t="s">
        <v>316</v>
      </c>
      <c r="D26" s="49" t="s">
        <v>315</v>
      </c>
      <c r="E26" s="49" t="s">
        <v>314</v>
      </c>
      <c r="F26" s="2"/>
    </row>
  </sheetData>
  <mergeCells count="13">
    <mergeCell ref="A3:E3"/>
    <mergeCell ref="A20:E20"/>
    <mergeCell ref="B5:D5"/>
    <mergeCell ref="A5:A6"/>
    <mergeCell ref="E5:E6"/>
    <mergeCell ref="A7:E7"/>
    <mergeCell ref="A8:E8"/>
    <mergeCell ref="A9:E9"/>
    <mergeCell ref="A14:E14"/>
    <mergeCell ref="A15:E15"/>
    <mergeCell ref="A16:E16"/>
    <mergeCell ref="A18:E18"/>
    <mergeCell ref="A19:E19"/>
  </mergeCells>
  <pageMargins left="0.70866141732283472" right="0.70866141732283472" top="0.74803149606299213" bottom="0.74803149606299213" header="0.31496062992125984" footer="0.31496062992125984"/>
  <pageSetup paperSize="9" scale="71" fitToHeight="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workbookViewId="0">
      <selection activeCell="F5" sqref="F5"/>
    </sheetView>
  </sheetViews>
  <sheetFormatPr defaultRowHeight="15" x14ac:dyDescent="0.25"/>
  <cols>
    <col min="1" max="1" width="10.7109375" customWidth="1"/>
    <col min="2" max="2" width="47" style="1" customWidth="1"/>
    <col min="3" max="3" width="32.140625" style="1" customWidth="1"/>
  </cols>
  <sheetData>
    <row r="1" spans="1:3" ht="24.75" customHeight="1" x14ac:dyDescent="0.25">
      <c r="C1" s="40" t="s">
        <v>103</v>
      </c>
    </row>
    <row r="2" spans="1:3" ht="31.5" customHeight="1" x14ac:dyDescent="0.25">
      <c r="A2" s="110" t="s">
        <v>257</v>
      </c>
      <c r="B2" s="110"/>
      <c r="C2" s="110"/>
    </row>
    <row r="3" spans="1:3" ht="10.5" customHeight="1" x14ac:dyDescent="0.25"/>
    <row r="4" spans="1:3" x14ac:dyDescent="0.25">
      <c r="A4" s="36" t="s">
        <v>50</v>
      </c>
      <c r="B4" s="36" t="s">
        <v>255</v>
      </c>
      <c r="C4" s="36" t="s">
        <v>256</v>
      </c>
    </row>
    <row r="5" spans="1:3" ht="60" x14ac:dyDescent="0.25">
      <c r="A5" s="36">
        <v>1</v>
      </c>
      <c r="B5" s="46" t="s">
        <v>259</v>
      </c>
      <c r="C5" s="39" t="s">
        <v>260</v>
      </c>
    </row>
    <row r="6" spans="1:3" ht="60" x14ac:dyDescent="0.25">
      <c r="A6" s="7">
        <v>2</v>
      </c>
      <c r="B6" s="41" t="s">
        <v>261</v>
      </c>
      <c r="C6" s="45" t="s">
        <v>262</v>
      </c>
    </row>
    <row r="7" spans="1:3" ht="90" x14ac:dyDescent="0.25">
      <c r="A7" s="7">
        <v>3</v>
      </c>
      <c r="B7" s="41" t="s">
        <v>263</v>
      </c>
      <c r="C7" s="45" t="s">
        <v>258</v>
      </c>
    </row>
    <row r="8" spans="1:3" ht="126.75" customHeight="1" x14ac:dyDescent="0.25">
      <c r="A8" s="7">
        <v>4</v>
      </c>
      <c r="B8" s="47" t="s">
        <v>264</v>
      </c>
      <c r="C8" s="39" t="s">
        <v>265</v>
      </c>
    </row>
  </sheetData>
  <mergeCells count="1">
    <mergeCell ref="A2:C2"/>
  </mergeCells>
  <pageMargins left="0.70866141732283472" right="0.70866141732283472" top="0.74803149606299213" bottom="0.74803149606299213"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workbookViewId="0">
      <selection activeCell="I10" sqref="I10"/>
    </sheetView>
  </sheetViews>
  <sheetFormatPr defaultRowHeight="15" x14ac:dyDescent="0.25"/>
  <cols>
    <col min="2" max="2" width="26.7109375" customWidth="1"/>
    <col min="3" max="3" width="17.140625" customWidth="1"/>
    <col min="4" max="4" width="30.5703125" customWidth="1"/>
    <col min="5" max="5" width="19.7109375" customWidth="1"/>
  </cols>
  <sheetData>
    <row r="1" spans="1:5" ht="15.75" x14ac:dyDescent="0.25">
      <c r="A1" s="9"/>
      <c r="B1" s="9"/>
      <c r="C1" s="9"/>
      <c r="D1" s="9"/>
      <c r="E1" s="16" t="s">
        <v>181</v>
      </c>
    </row>
    <row r="2" spans="1:5" ht="15.75" x14ac:dyDescent="0.25">
      <c r="A2" s="72" t="s">
        <v>190</v>
      </c>
      <c r="B2" s="72"/>
      <c r="C2" s="72"/>
      <c r="D2" s="72"/>
      <c r="E2" s="72"/>
    </row>
    <row r="3" spans="1:5" ht="30" customHeight="1" x14ac:dyDescent="0.25">
      <c r="A3" s="72" t="s">
        <v>6</v>
      </c>
      <c r="B3" s="72"/>
      <c r="C3" s="72"/>
      <c r="D3" s="72"/>
      <c r="E3" s="72"/>
    </row>
    <row r="4" spans="1:5" ht="15.75" x14ac:dyDescent="0.25">
      <c r="A4" s="9"/>
      <c r="B4" s="9"/>
      <c r="C4" s="9"/>
      <c r="D4" s="9"/>
      <c r="E4" s="9"/>
    </row>
    <row r="5" spans="1:5" s="1" customFormat="1" ht="31.5" x14ac:dyDescent="0.25">
      <c r="A5" s="10" t="s">
        <v>50</v>
      </c>
      <c r="B5" s="10" t="s">
        <v>51</v>
      </c>
      <c r="C5" s="10" t="s">
        <v>52</v>
      </c>
      <c r="D5" s="10" t="s">
        <v>53</v>
      </c>
      <c r="E5" s="10" t="s">
        <v>54</v>
      </c>
    </row>
    <row r="6" spans="1:5" ht="63" x14ac:dyDescent="0.25">
      <c r="A6" s="11">
        <v>1</v>
      </c>
      <c r="B6" s="13" t="s">
        <v>56</v>
      </c>
      <c r="C6" s="14" t="s">
        <v>57</v>
      </c>
      <c r="D6" s="14" t="s">
        <v>58</v>
      </c>
      <c r="E6" s="13" t="s">
        <v>55</v>
      </c>
    </row>
    <row r="7" spans="1:5" ht="30.75" customHeight="1" x14ac:dyDescent="0.25">
      <c r="A7" s="122">
        <v>2</v>
      </c>
      <c r="B7" s="123" t="s">
        <v>59</v>
      </c>
      <c r="C7" s="11" t="s">
        <v>60</v>
      </c>
      <c r="D7" s="11" t="s">
        <v>61</v>
      </c>
      <c r="E7" s="124" t="s">
        <v>17</v>
      </c>
    </row>
    <row r="8" spans="1:5" ht="21.75" customHeight="1" x14ac:dyDescent="0.25">
      <c r="A8" s="122"/>
      <c r="B8" s="123"/>
      <c r="C8" s="11" t="s">
        <v>62</v>
      </c>
      <c r="D8" s="11" t="s">
        <v>69</v>
      </c>
      <c r="E8" s="124"/>
    </row>
    <row r="9" spans="1:5" ht="49.5" customHeight="1" x14ac:dyDescent="0.25">
      <c r="A9" s="11">
        <v>3</v>
      </c>
      <c r="B9" s="10" t="s">
        <v>64</v>
      </c>
      <c r="C9" s="11" t="s">
        <v>60</v>
      </c>
      <c r="D9" s="11" t="s">
        <v>63</v>
      </c>
      <c r="E9" s="10" t="s">
        <v>17</v>
      </c>
    </row>
    <row r="10" spans="1:5" ht="78.75" x14ac:dyDescent="0.25">
      <c r="A10" s="11">
        <v>4</v>
      </c>
      <c r="B10" s="10" t="s">
        <v>65</v>
      </c>
      <c r="C10" s="11" t="s">
        <v>66</v>
      </c>
      <c r="D10" s="11" t="s">
        <v>67</v>
      </c>
      <c r="E10" s="10" t="s">
        <v>55</v>
      </c>
    </row>
    <row r="11" spans="1:5" ht="78.75" x14ac:dyDescent="0.25">
      <c r="A11" s="11">
        <v>5</v>
      </c>
      <c r="B11" s="10" t="s">
        <v>68</v>
      </c>
      <c r="C11" s="11" t="s">
        <v>60</v>
      </c>
      <c r="D11" s="11" t="s">
        <v>67</v>
      </c>
      <c r="E11" s="10" t="s">
        <v>17</v>
      </c>
    </row>
  </sheetData>
  <mergeCells count="5">
    <mergeCell ref="A2:E2"/>
    <mergeCell ref="A3:E3"/>
    <mergeCell ref="A7:A8"/>
    <mergeCell ref="B7:B8"/>
    <mergeCell ref="E7:E8"/>
  </mergeCells>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topLeftCell="D1" workbookViewId="0">
      <selection activeCell="K4" sqref="K4"/>
    </sheetView>
  </sheetViews>
  <sheetFormatPr defaultRowHeight="15" x14ac:dyDescent="0.25"/>
  <cols>
    <col min="2" max="2" width="32" customWidth="1"/>
  </cols>
  <sheetData>
    <row r="1" spans="1:23" x14ac:dyDescent="0.25">
      <c r="W1" s="3" t="s">
        <v>186</v>
      </c>
    </row>
    <row r="2" spans="1:23" x14ac:dyDescent="0.25">
      <c r="W2" s="3" t="s">
        <v>188</v>
      </c>
    </row>
    <row r="3" spans="1:23" ht="48" customHeight="1" x14ac:dyDescent="0.25">
      <c r="R3" s="126" t="s">
        <v>6</v>
      </c>
      <c r="S3" s="126"/>
      <c r="T3" s="126"/>
      <c r="U3" s="126"/>
      <c r="V3" s="126"/>
      <c r="W3" s="126"/>
    </row>
    <row r="5" spans="1:23" ht="15.75" x14ac:dyDescent="0.25">
      <c r="A5" s="17"/>
      <c r="B5" s="17"/>
      <c r="C5" s="18"/>
      <c r="D5" s="18"/>
      <c r="E5" s="18"/>
      <c r="F5" s="18"/>
      <c r="G5" s="18"/>
      <c r="H5" s="18"/>
      <c r="I5" s="18"/>
      <c r="J5" s="18"/>
      <c r="K5" s="18"/>
      <c r="V5" s="127"/>
      <c r="W5" s="127"/>
    </row>
    <row r="6" spans="1:23" ht="31.5" customHeight="1" x14ac:dyDescent="0.25">
      <c r="A6" s="125" t="s">
        <v>71</v>
      </c>
      <c r="B6" s="125"/>
      <c r="C6" s="125"/>
      <c r="D6" s="125"/>
      <c r="E6" s="125"/>
      <c r="F6" s="125"/>
      <c r="G6" s="125"/>
      <c r="H6" s="125"/>
      <c r="I6" s="125"/>
      <c r="J6" s="125"/>
      <c r="K6" s="125"/>
      <c r="L6" s="125"/>
      <c r="M6" s="125"/>
      <c r="N6" s="125"/>
      <c r="O6" s="125"/>
      <c r="P6" s="125"/>
      <c r="Q6" s="125"/>
      <c r="R6" s="125"/>
      <c r="S6" s="125"/>
      <c r="T6" s="125"/>
      <c r="U6" s="125"/>
      <c r="V6" s="125"/>
      <c r="W6" s="125"/>
    </row>
    <row r="7" spans="1:23" x14ac:dyDescent="0.25">
      <c r="A7" s="18"/>
      <c r="B7" s="17"/>
      <c r="C7" s="18"/>
      <c r="D7" s="18"/>
      <c r="E7" s="18"/>
      <c r="F7" s="18"/>
      <c r="G7" s="18"/>
      <c r="H7" s="18"/>
      <c r="I7" s="18"/>
      <c r="J7" s="18"/>
      <c r="K7" s="18"/>
      <c r="L7" s="18"/>
      <c r="M7" s="18"/>
    </row>
    <row r="8" spans="1:23" ht="15.75" customHeight="1" x14ac:dyDescent="0.25">
      <c r="A8" s="124" t="s">
        <v>50</v>
      </c>
      <c r="B8" s="124" t="s">
        <v>72</v>
      </c>
      <c r="C8" s="124" t="s">
        <v>73</v>
      </c>
      <c r="D8" s="124" t="s">
        <v>74</v>
      </c>
      <c r="E8" s="124" t="s">
        <v>117</v>
      </c>
      <c r="F8" s="124" t="s">
        <v>21</v>
      </c>
      <c r="G8" s="124"/>
      <c r="H8" s="124"/>
      <c r="I8" s="124"/>
      <c r="J8" s="124"/>
      <c r="K8" s="124"/>
      <c r="L8" s="124"/>
      <c r="M8" s="124"/>
      <c r="N8" s="124"/>
      <c r="O8" s="124"/>
      <c r="P8" s="124"/>
      <c r="Q8" s="124"/>
      <c r="R8" s="124"/>
      <c r="S8" s="124"/>
      <c r="T8" s="124"/>
      <c r="U8" s="124"/>
      <c r="V8" s="124"/>
      <c r="W8" s="124"/>
    </row>
    <row r="9" spans="1:23" ht="31.5" x14ac:dyDescent="0.25">
      <c r="A9" s="124"/>
      <c r="B9" s="124"/>
      <c r="C9" s="124"/>
      <c r="D9" s="124"/>
      <c r="E9" s="124"/>
      <c r="F9" s="10" t="s">
        <v>75</v>
      </c>
      <c r="G9" s="10" t="s">
        <v>76</v>
      </c>
      <c r="H9" s="10" t="s">
        <v>77</v>
      </c>
      <c r="I9" s="10" t="s">
        <v>78</v>
      </c>
      <c r="J9" s="10" t="s">
        <v>79</v>
      </c>
      <c r="K9" s="10" t="s">
        <v>80</v>
      </c>
      <c r="L9" s="10" t="s">
        <v>81</v>
      </c>
      <c r="M9" s="10" t="s">
        <v>82</v>
      </c>
      <c r="N9" s="10" t="s">
        <v>118</v>
      </c>
      <c r="O9" s="10" t="s">
        <v>119</v>
      </c>
      <c r="P9" s="10" t="s">
        <v>120</v>
      </c>
      <c r="Q9" s="10" t="s">
        <v>121</v>
      </c>
      <c r="R9" s="10" t="s">
        <v>122</v>
      </c>
      <c r="S9" s="10" t="s">
        <v>123</v>
      </c>
      <c r="T9" s="10" t="s">
        <v>124</v>
      </c>
      <c r="U9" s="10" t="s">
        <v>125</v>
      </c>
      <c r="V9" s="10" t="s">
        <v>126</v>
      </c>
      <c r="W9" s="10" t="s">
        <v>127</v>
      </c>
    </row>
    <row r="10" spans="1:23" s="25" customFormat="1" ht="71.25" customHeight="1" x14ac:dyDescent="0.25">
      <c r="A10" s="23" t="s">
        <v>83</v>
      </c>
      <c r="B10" s="23" t="s">
        <v>84</v>
      </c>
      <c r="C10" s="10" t="s">
        <v>85</v>
      </c>
      <c r="D10" s="10" t="s">
        <v>86</v>
      </c>
      <c r="E10" s="10" t="s">
        <v>86</v>
      </c>
      <c r="F10" s="10">
        <v>134.19999999999999</v>
      </c>
      <c r="G10" s="10">
        <v>134.19999999999999</v>
      </c>
      <c r="H10" s="10">
        <v>137.5</v>
      </c>
      <c r="I10" s="10">
        <v>153.69999999999999</v>
      </c>
      <c r="J10" s="10">
        <v>153.69999999999999</v>
      </c>
      <c r="K10" s="10">
        <v>158.30000000000001</v>
      </c>
      <c r="L10" s="10">
        <v>158.30000000000001</v>
      </c>
      <c r="M10" s="10">
        <v>158.30000000000001</v>
      </c>
      <c r="N10" s="10">
        <v>158.30000000000001</v>
      </c>
      <c r="O10" s="10">
        <v>158.30000000000001</v>
      </c>
      <c r="P10" s="10">
        <v>158.30000000000001</v>
      </c>
      <c r="Q10" s="10">
        <v>158.30000000000001</v>
      </c>
      <c r="R10" s="10">
        <v>158.30000000000001</v>
      </c>
      <c r="S10" s="10">
        <v>158.30000000000001</v>
      </c>
      <c r="T10" s="10">
        <v>158.30000000000001</v>
      </c>
      <c r="U10" s="10">
        <v>158.30000000000001</v>
      </c>
      <c r="V10" s="10">
        <v>158.30000000000001</v>
      </c>
      <c r="W10" s="10">
        <v>158.30000000000001</v>
      </c>
    </row>
    <row r="11" spans="1:23" s="25" customFormat="1" ht="83.25" customHeight="1" x14ac:dyDescent="0.25">
      <c r="A11" s="23" t="s">
        <v>87</v>
      </c>
      <c r="B11" s="23" t="s">
        <v>88</v>
      </c>
      <c r="C11" s="10" t="s">
        <v>85</v>
      </c>
      <c r="D11" s="10">
        <v>11.8</v>
      </c>
      <c r="E11" s="10">
        <v>8.9</v>
      </c>
      <c r="F11" s="10">
        <v>0</v>
      </c>
      <c r="G11" s="10">
        <v>0</v>
      </c>
      <c r="H11" s="10">
        <v>0</v>
      </c>
      <c r="I11" s="10">
        <v>4.5999999999999996</v>
      </c>
      <c r="J11" s="10">
        <v>0</v>
      </c>
      <c r="K11" s="12">
        <v>3.7</v>
      </c>
      <c r="L11" s="10">
        <v>0.3</v>
      </c>
      <c r="M11" s="10">
        <v>0.4</v>
      </c>
      <c r="N11" s="26">
        <v>0</v>
      </c>
      <c r="O11" s="26">
        <v>0</v>
      </c>
      <c r="P11" s="26">
        <v>0</v>
      </c>
      <c r="Q11" s="26">
        <v>0</v>
      </c>
      <c r="R11" s="26">
        <v>0</v>
      </c>
      <c r="S11" s="26">
        <v>0</v>
      </c>
      <c r="T11" s="26">
        <v>0</v>
      </c>
      <c r="U11" s="26">
        <v>0</v>
      </c>
      <c r="V11" s="26">
        <v>0</v>
      </c>
      <c r="W11" s="26">
        <v>0</v>
      </c>
    </row>
    <row r="12" spans="1:23" s="25" customFormat="1" ht="167.25" customHeight="1" x14ac:dyDescent="0.25">
      <c r="A12" s="24" t="s">
        <v>89</v>
      </c>
      <c r="B12" s="23" t="s">
        <v>90</v>
      </c>
      <c r="C12" s="10" t="s">
        <v>85</v>
      </c>
      <c r="D12" s="10">
        <v>11.8</v>
      </c>
      <c r="E12" s="10">
        <v>9</v>
      </c>
      <c r="F12" s="10">
        <v>0</v>
      </c>
      <c r="G12" s="10">
        <v>0</v>
      </c>
      <c r="H12" s="10">
        <v>0</v>
      </c>
      <c r="I12" s="10">
        <v>4.7</v>
      </c>
      <c r="J12" s="10">
        <v>0</v>
      </c>
      <c r="K12" s="12">
        <v>3.7</v>
      </c>
      <c r="L12" s="10">
        <v>0.3</v>
      </c>
      <c r="M12" s="10">
        <v>0.4</v>
      </c>
      <c r="N12" s="26">
        <v>0</v>
      </c>
      <c r="O12" s="26">
        <v>0</v>
      </c>
      <c r="P12" s="26">
        <v>0</v>
      </c>
      <c r="Q12" s="26">
        <v>0</v>
      </c>
      <c r="R12" s="26">
        <v>0</v>
      </c>
      <c r="S12" s="26">
        <v>0</v>
      </c>
      <c r="T12" s="26">
        <v>0</v>
      </c>
      <c r="U12" s="26">
        <v>0</v>
      </c>
      <c r="V12" s="26">
        <v>0</v>
      </c>
      <c r="W12" s="26">
        <v>0</v>
      </c>
    </row>
    <row r="13" spans="1:23" s="25" customFormat="1" ht="50.25" customHeight="1" x14ac:dyDescent="0.25">
      <c r="A13" s="23" t="s">
        <v>31</v>
      </c>
      <c r="B13" s="23" t="s">
        <v>91</v>
      </c>
      <c r="C13" s="10" t="s">
        <v>85</v>
      </c>
      <c r="D13" s="10" t="s">
        <v>86</v>
      </c>
      <c r="E13" s="10" t="s">
        <v>86</v>
      </c>
      <c r="F13" s="10">
        <v>0</v>
      </c>
      <c r="G13" s="10">
        <v>0</v>
      </c>
      <c r="H13" s="10">
        <v>3.3</v>
      </c>
      <c r="I13" s="10">
        <v>11.5</v>
      </c>
      <c r="J13" s="10">
        <v>0</v>
      </c>
      <c r="K13" s="10">
        <v>3.6</v>
      </c>
      <c r="L13" s="10">
        <v>0</v>
      </c>
      <c r="M13" s="10">
        <v>0</v>
      </c>
      <c r="N13" s="26">
        <v>0</v>
      </c>
      <c r="O13" s="26">
        <v>0</v>
      </c>
      <c r="P13" s="26">
        <v>0</v>
      </c>
      <c r="Q13" s="26">
        <v>0</v>
      </c>
      <c r="R13" s="26">
        <v>0</v>
      </c>
      <c r="S13" s="26">
        <v>0</v>
      </c>
      <c r="T13" s="26">
        <v>0</v>
      </c>
      <c r="U13" s="26">
        <v>0</v>
      </c>
      <c r="V13" s="26">
        <v>0</v>
      </c>
      <c r="W13" s="26">
        <v>0</v>
      </c>
    </row>
    <row r="14" spans="1:23" s="25" customFormat="1" ht="179.25" customHeight="1" x14ac:dyDescent="0.25">
      <c r="A14" s="23" t="s">
        <v>92</v>
      </c>
      <c r="B14" s="23" t="s">
        <v>93</v>
      </c>
      <c r="C14" s="10" t="s">
        <v>85</v>
      </c>
      <c r="D14" s="10" t="s">
        <v>86</v>
      </c>
      <c r="E14" s="10" t="s">
        <v>86</v>
      </c>
      <c r="F14" s="10">
        <v>0</v>
      </c>
      <c r="G14" s="10">
        <v>0</v>
      </c>
      <c r="H14" s="10">
        <v>0</v>
      </c>
      <c r="I14" s="10">
        <v>0</v>
      </c>
      <c r="J14" s="10">
        <v>0</v>
      </c>
      <c r="K14" s="12">
        <v>0.1</v>
      </c>
      <c r="L14" s="12">
        <v>0.3</v>
      </c>
      <c r="M14" s="12">
        <v>0.4</v>
      </c>
      <c r="N14" s="26">
        <v>0</v>
      </c>
      <c r="O14" s="26">
        <v>0</v>
      </c>
      <c r="P14" s="26">
        <v>0</v>
      </c>
      <c r="Q14" s="26">
        <v>0</v>
      </c>
      <c r="R14" s="26">
        <v>0</v>
      </c>
      <c r="S14" s="26">
        <v>0</v>
      </c>
      <c r="T14" s="26">
        <v>0</v>
      </c>
      <c r="U14" s="26">
        <v>0</v>
      </c>
      <c r="V14" s="26">
        <v>0</v>
      </c>
      <c r="W14" s="26">
        <v>0</v>
      </c>
    </row>
    <row r="15" spans="1:23" s="25" customFormat="1" ht="183" customHeight="1" x14ac:dyDescent="0.25">
      <c r="A15" s="23" t="s">
        <v>94</v>
      </c>
      <c r="B15" s="23" t="s">
        <v>95</v>
      </c>
      <c r="C15" s="10" t="s">
        <v>85</v>
      </c>
      <c r="D15" s="10" t="s">
        <v>86</v>
      </c>
      <c r="E15" s="10" t="s">
        <v>86</v>
      </c>
      <c r="F15" s="10">
        <v>0</v>
      </c>
      <c r="G15" s="10">
        <v>0</v>
      </c>
      <c r="H15" s="10">
        <v>0</v>
      </c>
      <c r="I15" s="10">
        <v>0</v>
      </c>
      <c r="J15" s="10">
        <v>0</v>
      </c>
      <c r="K15" s="12">
        <v>4.4000000000000004</v>
      </c>
      <c r="L15" s="34">
        <v>3</v>
      </c>
      <c r="M15" s="10">
        <v>0</v>
      </c>
      <c r="N15" s="26">
        <v>0</v>
      </c>
      <c r="O15" s="26">
        <v>0</v>
      </c>
      <c r="P15" s="26">
        <v>0</v>
      </c>
      <c r="Q15" s="26">
        <v>0</v>
      </c>
      <c r="R15" s="26">
        <v>0</v>
      </c>
      <c r="S15" s="26">
        <v>0</v>
      </c>
      <c r="T15" s="26">
        <v>0</v>
      </c>
      <c r="U15" s="26">
        <v>0</v>
      </c>
      <c r="V15" s="26">
        <v>0</v>
      </c>
      <c r="W15" s="26">
        <v>0</v>
      </c>
    </row>
    <row r="16" spans="1:23" s="25" customFormat="1" ht="126.75" customHeight="1" x14ac:dyDescent="0.25">
      <c r="A16" s="23" t="s">
        <v>96</v>
      </c>
      <c r="B16" s="23" t="s">
        <v>97</v>
      </c>
      <c r="C16" s="10" t="s">
        <v>85</v>
      </c>
      <c r="D16" s="10" t="s">
        <v>86</v>
      </c>
      <c r="E16" s="10" t="s">
        <v>86</v>
      </c>
      <c r="F16" s="10">
        <v>134.19999999999999</v>
      </c>
      <c r="G16" s="10">
        <v>134.19999999999999</v>
      </c>
      <c r="H16" s="10">
        <v>137.5</v>
      </c>
      <c r="I16" s="10">
        <v>153.69999999999999</v>
      </c>
      <c r="J16" s="10">
        <v>153.69999999999999</v>
      </c>
      <c r="K16" s="10">
        <v>158.30000000000001</v>
      </c>
      <c r="L16" s="10">
        <v>158.30000000000001</v>
      </c>
      <c r="M16" s="10">
        <v>158.30000000000001</v>
      </c>
      <c r="N16" s="26">
        <v>0</v>
      </c>
      <c r="O16" s="26">
        <v>0</v>
      </c>
      <c r="P16" s="26">
        <v>0</v>
      </c>
      <c r="Q16" s="26">
        <v>0</v>
      </c>
      <c r="R16" s="26">
        <v>0</v>
      </c>
      <c r="S16" s="26">
        <v>0</v>
      </c>
      <c r="T16" s="26">
        <v>0</v>
      </c>
      <c r="U16" s="26">
        <v>0</v>
      </c>
      <c r="V16" s="26">
        <v>0</v>
      </c>
      <c r="W16" s="26">
        <v>0</v>
      </c>
    </row>
    <row r="17" spans="1:23" s="25" customFormat="1" ht="132.75" customHeight="1" x14ac:dyDescent="0.25">
      <c r="A17" s="24" t="s">
        <v>98</v>
      </c>
      <c r="B17" s="23" t="s">
        <v>99</v>
      </c>
      <c r="C17" s="10" t="s">
        <v>85</v>
      </c>
      <c r="D17" s="10" t="s">
        <v>86</v>
      </c>
      <c r="E17" s="10" t="s">
        <v>86</v>
      </c>
      <c r="F17" s="10">
        <v>0</v>
      </c>
      <c r="G17" s="10">
        <v>0</v>
      </c>
      <c r="H17" s="10">
        <v>0</v>
      </c>
      <c r="I17" s="10">
        <v>0</v>
      </c>
      <c r="J17" s="10">
        <v>0</v>
      </c>
      <c r="K17" s="10">
        <v>0</v>
      </c>
      <c r="L17" s="10">
        <v>0</v>
      </c>
      <c r="M17" s="10">
        <v>0</v>
      </c>
      <c r="N17" s="26">
        <v>0</v>
      </c>
      <c r="O17" s="26">
        <v>0</v>
      </c>
      <c r="P17" s="26">
        <v>0</v>
      </c>
      <c r="Q17" s="26">
        <v>0</v>
      </c>
      <c r="R17" s="26">
        <v>0</v>
      </c>
      <c r="S17" s="26">
        <v>0</v>
      </c>
      <c r="T17" s="26">
        <v>0</v>
      </c>
      <c r="U17" s="26">
        <v>0</v>
      </c>
      <c r="V17" s="26">
        <v>0</v>
      </c>
      <c r="W17" s="26">
        <v>0</v>
      </c>
    </row>
    <row r="18" spans="1:23" s="25" customFormat="1" ht="163.5" customHeight="1" x14ac:dyDescent="0.25">
      <c r="A18" s="23" t="s">
        <v>100</v>
      </c>
      <c r="B18" s="23" t="s">
        <v>101</v>
      </c>
      <c r="C18" s="10" t="s">
        <v>102</v>
      </c>
      <c r="D18" s="10" t="s">
        <v>86</v>
      </c>
      <c r="E18" s="10" t="s">
        <v>86</v>
      </c>
      <c r="F18" s="10">
        <v>100</v>
      </c>
      <c r="G18" s="10">
        <v>100</v>
      </c>
      <c r="H18" s="10">
        <v>100</v>
      </c>
      <c r="I18" s="10">
        <v>100</v>
      </c>
      <c r="J18" s="10">
        <v>100</v>
      </c>
      <c r="K18" s="10">
        <v>100</v>
      </c>
      <c r="L18" s="10">
        <v>100</v>
      </c>
      <c r="M18" s="10">
        <v>100</v>
      </c>
      <c r="N18" s="10">
        <v>100</v>
      </c>
      <c r="O18" s="10">
        <v>100</v>
      </c>
      <c r="P18" s="10">
        <v>100</v>
      </c>
      <c r="Q18" s="10">
        <v>100</v>
      </c>
      <c r="R18" s="10">
        <v>100</v>
      </c>
      <c r="S18" s="10">
        <v>100</v>
      </c>
      <c r="T18" s="10">
        <v>100</v>
      </c>
      <c r="U18" s="10">
        <v>100</v>
      </c>
      <c r="V18" s="10">
        <v>100</v>
      </c>
      <c r="W18" s="10">
        <v>100</v>
      </c>
    </row>
    <row r="19" spans="1:23" s="25" customFormat="1" ht="15.75" x14ac:dyDescent="0.25">
      <c r="A19" s="19"/>
    </row>
    <row r="20" spans="1:23" s="25" customFormat="1" ht="15.75" x14ac:dyDescent="0.25">
      <c r="A20" s="19"/>
    </row>
    <row r="21" spans="1:23" ht="15.75" x14ac:dyDescent="0.25">
      <c r="A21" s="19"/>
    </row>
    <row r="22" spans="1:23" ht="15.75" x14ac:dyDescent="0.25">
      <c r="A22" s="19"/>
    </row>
    <row r="23" spans="1:23" ht="15.75" x14ac:dyDescent="0.25">
      <c r="A23" s="19"/>
    </row>
    <row r="24" spans="1:23" ht="15.75" x14ac:dyDescent="0.25">
      <c r="A24" s="19"/>
    </row>
    <row r="25" spans="1:23" ht="15.75" x14ac:dyDescent="0.25">
      <c r="A25" s="19"/>
    </row>
    <row r="26" spans="1:23" ht="15.75" x14ac:dyDescent="0.25">
      <c r="A26" s="19"/>
    </row>
    <row r="27" spans="1:23" ht="15.75" x14ac:dyDescent="0.25">
      <c r="A27" s="19"/>
    </row>
    <row r="33" spans="1:1" ht="46.5" customHeight="1" x14ac:dyDescent="0.25"/>
    <row r="38" spans="1:1" ht="15.75" x14ac:dyDescent="0.25">
      <c r="A38" s="19"/>
    </row>
    <row r="39" spans="1:1" ht="15.75" x14ac:dyDescent="0.25">
      <c r="A39" s="21"/>
    </row>
    <row r="40" spans="1:1" ht="15.75" x14ac:dyDescent="0.25">
      <c r="A40" s="19"/>
    </row>
  </sheetData>
  <mergeCells count="9">
    <mergeCell ref="F8:W8"/>
    <mergeCell ref="A6:W6"/>
    <mergeCell ref="R3:W3"/>
    <mergeCell ref="V5:W5"/>
    <mergeCell ref="A8:A9"/>
    <mergeCell ref="B8:B9"/>
    <mergeCell ref="C8:C9"/>
    <mergeCell ref="D8:D9"/>
    <mergeCell ref="E8:E9"/>
  </mergeCells>
  <pageMargins left="0.70866141732283472" right="0.70866141732283472" top="0.74803149606299213" bottom="0.74803149606299213" header="0.31496062992125984" footer="0.31496062992125984"/>
  <pageSetup paperSize="9" scale="56" fitToHeight="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opLeftCell="A4" workbookViewId="0">
      <selection activeCell="Q12" sqref="Q12"/>
    </sheetView>
  </sheetViews>
  <sheetFormatPr defaultRowHeight="15" x14ac:dyDescent="0.25"/>
  <cols>
    <col min="2" max="2" width="25.7109375" customWidth="1"/>
  </cols>
  <sheetData>
    <row r="1" spans="1:14" x14ac:dyDescent="0.25">
      <c r="N1" s="3" t="s">
        <v>267</v>
      </c>
    </row>
    <row r="2" spans="1:14" ht="15.75" x14ac:dyDescent="0.25">
      <c r="A2" s="20"/>
      <c r="N2" s="3" t="s">
        <v>188</v>
      </c>
    </row>
    <row r="3" spans="1:14" ht="45" customHeight="1" x14ac:dyDescent="0.25">
      <c r="A3" s="20"/>
      <c r="I3" s="126" t="s">
        <v>6</v>
      </c>
      <c r="J3" s="126"/>
      <c r="K3" s="126"/>
      <c r="L3" s="126"/>
      <c r="M3" s="126"/>
      <c r="N3" s="126"/>
    </row>
    <row r="4" spans="1:14" ht="15.75" x14ac:dyDescent="0.25">
      <c r="A4" s="20"/>
    </row>
    <row r="5" spans="1:14" ht="15.75" x14ac:dyDescent="0.25">
      <c r="A5" s="20"/>
    </row>
    <row r="6" spans="1:14" ht="15.75" x14ac:dyDescent="0.25">
      <c r="A6" s="128" t="s">
        <v>104</v>
      </c>
      <c r="B6" s="128"/>
      <c r="C6" s="128"/>
      <c r="D6" s="128"/>
      <c r="E6" s="128"/>
      <c r="F6" s="128"/>
      <c r="G6" s="128"/>
      <c r="H6" s="128"/>
      <c r="I6" s="128"/>
      <c r="J6" s="128"/>
      <c r="K6" s="128"/>
      <c r="L6" s="128"/>
      <c r="M6" s="128"/>
      <c r="N6" s="128"/>
    </row>
    <row r="7" spans="1:14" ht="15.75" x14ac:dyDescent="0.25">
      <c r="A7" s="128" t="s">
        <v>105</v>
      </c>
      <c r="B7" s="128"/>
      <c r="C7" s="128"/>
      <c r="D7" s="128"/>
      <c r="E7" s="128"/>
      <c r="F7" s="128"/>
      <c r="G7" s="128"/>
      <c r="H7" s="128"/>
      <c r="I7" s="128"/>
      <c r="J7" s="128"/>
      <c r="K7" s="128"/>
      <c r="L7" s="128"/>
      <c r="M7" s="128"/>
      <c r="N7" s="128"/>
    </row>
    <row r="8" spans="1:14" ht="15.75" x14ac:dyDescent="0.25">
      <c r="A8" s="19"/>
    </row>
    <row r="9" spans="1:14" s="15" customFormat="1" ht="26.25" customHeight="1" x14ac:dyDescent="0.25">
      <c r="A9" s="123" t="s">
        <v>50</v>
      </c>
      <c r="B9" s="123" t="s">
        <v>72</v>
      </c>
      <c r="C9" s="123" t="s">
        <v>73</v>
      </c>
      <c r="D9" s="123" t="s">
        <v>106</v>
      </c>
      <c r="E9" s="123" t="s">
        <v>21</v>
      </c>
      <c r="F9" s="123"/>
      <c r="G9" s="123"/>
      <c r="H9" s="123"/>
      <c r="I9" s="123"/>
      <c r="J9" s="123"/>
      <c r="K9" s="123"/>
      <c r="L9" s="123"/>
      <c r="M9" s="123"/>
      <c r="N9" s="123"/>
    </row>
    <row r="10" spans="1:14" s="15" customFormat="1" ht="26.25" customHeight="1" x14ac:dyDescent="0.25">
      <c r="A10" s="123"/>
      <c r="B10" s="123"/>
      <c r="C10" s="123"/>
      <c r="D10" s="123"/>
      <c r="E10" s="12" t="s">
        <v>107</v>
      </c>
      <c r="F10" s="12" t="s">
        <v>108</v>
      </c>
      <c r="G10" s="12" t="s">
        <v>109</v>
      </c>
      <c r="H10" s="12" t="s">
        <v>110</v>
      </c>
      <c r="I10" s="12" t="s">
        <v>111</v>
      </c>
      <c r="J10" s="12" t="s">
        <v>112</v>
      </c>
      <c r="K10" s="12" t="s">
        <v>113</v>
      </c>
      <c r="L10" s="12" t="s">
        <v>114</v>
      </c>
      <c r="M10" s="12" t="s">
        <v>115</v>
      </c>
      <c r="N10" s="12" t="s">
        <v>116</v>
      </c>
    </row>
    <row r="11" spans="1:14" s="15" customFormat="1" ht="15.75" x14ac:dyDescent="0.25">
      <c r="A11" s="12">
        <v>1</v>
      </c>
      <c r="B11" s="12">
        <v>2</v>
      </c>
      <c r="C11" s="12">
        <v>3</v>
      </c>
      <c r="D11" s="12">
        <v>4</v>
      </c>
      <c r="E11" s="12">
        <v>5</v>
      </c>
      <c r="F11" s="12">
        <v>6</v>
      </c>
      <c r="G11" s="12">
        <v>7</v>
      </c>
      <c r="H11" s="12">
        <v>8</v>
      </c>
      <c r="I11" s="12">
        <v>9</v>
      </c>
      <c r="J11" s="12">
        <v>10</v>
      </c>
      <c r="K11" s="12">
        <v>11</v>
      </c>
      <c r="L11" s="12">
        <v>12</v>
      </c>
      <c r="M11" s="12">
        <v>13</v>
      </c>
      <c r="N11" s="12">
        <v>14</v>
      </c>
    </row>
    <row r="12" spans="1:14" ht="110.25" x14ac:dyDescent="0.25">
      <c r="A12" s="12">
        <v>1</v>
      </c>
      <c r="B12" s="22" t="s">
        <v>88</v>
      </c>
      <c r="C12" s="12" t="s">
        <v>85</v>
      </c>
      <c r="D12" s="12">
        <v>11.8</v>
      </c>
      <c r="E12" s="12">
        <v>0.8</v>
      </c>
      <c r="F12" s="12">
        <v>1.8</v>
      </c>
      <c r="G12" s="12">
        <v>1.9</v>
      </c>
      <c r="H12" s="12">
        <v>0</v>
      </c>
      <c r="I12" s="12">
        <v>1</v>
      </c>
      <c r="J12" s="12">
        <v>3.1</v>
      </c>
      <c r="K12" s="12">
        <v>0.9</v>
      </c>
      <c r="L12" s="12">
        <v>0.5</v>
      </c>
      <c r="M12" s="12">
        <v>0.5</v>
      </c>
      <c r="N12" s="12">
        <v>1.3</v>
      </c>
    </row>
    <row r="13" spans="1:14" ht="15.75" x14ac:dyDescent="0.25">
      <c r="A13" s="19"/>
    </row>
  </sheetData>
  <mergeCells count="8">
    <mergeCell ref="I3:N3"/>
    <mergeCell ref="A6:N6"/>
    <mergeCell ref="A7:N7"/>
    <mergeCell ref="D9:D10"/>
    <mergeCell ref="E9:N9"/>
    <mergeCell ref="A9:A10"/>
    <mergeCell ref="B9:B10"/>
    <mergeCell ref="C9:C10"/>
  </mergeCells>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0"/>
  <sheetViews>
    <sheetView workbookViewId="0">
      <selection activeCell="G11" sqref="G11"/>
    </sheetView>
  </sheetViews>
  <sheetFormatPr defaultRowHeight="15.75" x14ac:dyDescent="0.25"/>
  <cols>
    <col min="1" max="1" width="8.5703125" style="25" customWidth="1"/>
    <col min="2" max="2" width="46" style="25" customWidth="1"/>
    <col min="3" max="3" width="35.42578125" style="25" customWidth="1"/>
    <col min="4" max="4" width="27.140625" style="25" customWidth="1"/>
    <col min="5" max="16384" width="9.140625" style="25"/>
  </cols>
  <sheetData>
    <row r="1" spans="1:9" x14ac:dyDescent="0.25">
      <c r="D1" s="3" t="s">
        <v>187</v>
      </c>
      <c r="E1"/>
      <c r="F1"/>
      <c r="G1"/>
      <c r="H1"/>
    </row>
    <row r="2" spans="1:9" x14ac:dyDescent="0.25">
      <c r="D2" s="3" t="s">
        <v>188</v>
      </c>
      <c r="E2"/>
      <c r="F2"/>
      <c r="G2"/>
      <c r="H2"/>
    </row>
    <row r="3" spans="1:9" ht="45" customHeight="1" x14ac:dyDescent="0.25">
      <c r="C3" s="126" t="s">
        <v>6</v>
      </c>
      <c r="D3" s="126"/>
      <c r="E3" s="29"/>
      <c r="F3" s="29"/>
      <c r="G3" s="29"/>
      <c r="H3" s="29"/>
      <c r="I3" s="29"/>
    </row>
    <row r="5" spans="1:9" ht="20.25" customHeight="1" x14ac:dyDescent="0.25">
      <c r="A5" s="136" t="s">
        <v>182</v>
      </c>
      <c r="B5" s="136"/>
      <c r="C5" s="136"/>
      <c r="D5" s="136"/>
    </row>
    <row r="7" spans="1:9" ht="32.25" customHeight="1" x14ac:dyDescent="0.25">
      <c r="A7" s="12" t="s">
        <v>50</v>
      </c>
      <c r="B7" s="12" t="s">
        <v>128</v>
      </c>
      <c r="C7" s="12" t="s">
        <v>129</v>
      </c>
      <c r="D7" s="12" t="s">
        <v>130</v>
      </c>
    </row>
    <row r="8" spans="1:9" ht="54.75" customHeight="1" x14ac:dyDescent="0.25">
      <c r="A8" s="123">
        <v>1</v>
      </c>
      <c r="B8" s="129" t="s">
        <v>131</v>
      </c>
      <c r="C8" s="27" t="s">
        <v>132</v>
      </c>
      <c r="D8" s="123" t="s">
        <v>134</v>
      </c>
    </row>
    <row r="9" spans="1:9" ht="44.25" customHeight="1" x14ac:dyDescent="0.25">
      <c r="A9" s="123"/>
      <c r="B9" s="129"/>
      <c r="C9" s="27" t="s">
        <v>133</v>
      </c>
      <c r="D9" s="123"/>
    </row>
    <row r="10" spans="1:9" ht="33.75" customHeight="1" x14ac:dyDescent="0.25">
      <c r="A10" s="123">
        <v>2</v>
      </c>
      <c r="B10" s="129" t="s">
        <v>135</v>
      </c>
      <c r="C10" s="27" t="s">
        <v>136</v>
      </c>
      <c r="D10" s="123" t="s">
        <v>139</v>
      </c>
    </row>
    <row r="11" spans="1:9" ht="40.5" customHeight="1" x14ac:dyDescent="0.25">
      <c r="A11" s="123"/>
      <c r="B11" s="129"/>
      <c r="C11" s="27" t="s">
        <v>137</v>
      </c>
      <c r="D11" s="123"/>
    </row>
    <row r="12" spans="1:9" ht="42.75" customHeight="1" x14ac:dyDescent="0.25">
      <c r="A12" s="123"/>
      <c r="B12" s="129"/>
      <c r="C12" s="27" t="s">
        <v>138</v>
      </c>
      <c r="D12" s="123"/>
    </row>
    <row r="13" spans="1:9" ht="38.25" customHeight="1" x14ac:dyDescent="0.25">
      <c r="A13" s="123">
        <v>3</v>
      </c>
      <c r="B13" s="129" t="s">
        <v>140</v>
      </c>
      <c r="C13" s="27" t="s">
        <v>136</v>
      </c>
      <c r="D13" s="123" t="s">
        <v>141</v>
      </c>
    </row>
    <row r="14" spans="1:9" ht="46.5" customHeight="1" x14ac:dyDescent="0.25">
      <c r="A14" s="123"/>
      <c r="B14" s="129"/>
      <c r="C14" s="27" t="s">
        <v>138</v>
      </c>
      <c r="D14" s="123"/>
    </row>
    <row r="15" spans="1:9" ht="37.5" customHeight="1" x14ac:dyDescent="0.25">
      <c r="A15" s="123">
        <v>4</v>
      </c>
      <c r="B15" s="133" t="s">
        <v>142</v>
      </c>
      <c r="C15" s="27" t="s">
        <v>136</v>
      </c>
      <c r="D15" s="123" t="s">
        <v>134</v>
      </c>
    </row>
    <row r="16" spans="1:9" ht="63.75" customHeight="1" x14ac:dyDescent="0.25">
      <c r="A16" s="123"/>
      <c r="B16" s="133"/>
      <c r="C16" s="27" t="s">
        <v>143</v>
      </c>
      <c r="D16" s="123"/>
    </row>
    <row r="17" spans="1:4" ht="50.25" customHeight="1" x14ac:dyDescent="0.25">
      <c r="A17" s="123">
        <v>5</v>
      </c>
      <c r="B17" s="129" t="s">
        <v>144</v>
      </c>
      <c r="C17" s="27" t="s">
        <v>136</v>
      </c>
      <c r="D17" s="130" t="s">
        <v>183</v>
      </c>
    </row>
    <row r="18" spans="1:4" ht="39.75" customHeight="1" x14ac:dyDescent="0.25">
      <c r="A18" s="123"/>
      <c r="B18" s="129"/>
      <c r="C18" s="27" t="s">
        <v>137</v>
      </c>
      <c r="D18" s="131"/>
    </row>
    <row r="19" spans="1:4" ht="46.5" customHeight="1" x14ac:dyDescent="0.25">
      <c r="A19" s="123"/>
      <c r="B19" s="129"/>
      <c r="C19" s="27" t="s">
        <v>138</v>
      </c>
      <c r="D19" s="132"/>
    </row>
    <row r="20" spans="1:4" ht="39.950000000000003" customHeight="1" x14ac:dyDescent="0.25">
      <c r="A20" s="123">
        <v>6</v>
      </c>
      <c r="B20" s="129" t="s">
        <v>145</v>
      </c>
      <c r="C20" s="27" t="s">
        <v>136</v>
      </c>
      <c r="D20" s="134" t="s">
        <v>134</v>
      </c>
    </row>
    <row r="21" spans="1:4" ht="45.75" customHeight="1" x14ac:dyDescent="0.25">
      <c r="A21" s="123"/>
      <c r="B21" s="129"/>
      <c r="C21" s="27" t="s">
        <v>137</v>
      </c>
      <c r="D21" s="134"/>
    </row>
    <row r="22" spans="1:4" ht="52.5" customHeight="1" x14ac:dyDescent="0.25">
      <c r="A22" s="130"/>
      <c r="B22" s="135"/>
      <c r="C22" s="28" t="s">
        <v>138</v>
      </c>
      <c r="D22" s="134"/>
    </row>
    <row r="23" spans="1:4" ht="38.25" customHeight="1" x14ac:dyDescent="0.25">
      <c r="A23" s="123">
        <v>7</v>
      </c>
      <c r="B23" s="129" t="s">
        <v>146</v>
      </c>
      <c r="C23" s="27" t="s">
        <v>136</v>
      </c>
      <c r="D23" s="124" t="s">
        <v>141</v>
      </c>
    </row>
    <row r="24" spans="1:4" ht="48" customHeight="1" x14ac:dyDescent="0.25">
      <c r="A24" s="123"/>
      <c r="B24" s="129"/>
      <c r="C24" s="27" t="s">
        <v>138</v>
      </c>
      <c r="D24" s="124"/>
    </row>
    <row r="25" spans="1:4" ht="36.950000000000003" customHeight="1" x14ac:dyDescent="0.25">
      <c r="A25" s="123">
        <v>8</v>
      </c>
      <c r="B25" s="129" t="s">
        <v>147</v>
      </c>
      <c r="C25" s="27" t="s">
        <v>136</v>
      </c>
      <c r="D25" s="123" t="s">
        <v>134</v>
      </c>
    </row>
    <row r="26" spans="1:4" ht="99" customHeight="1" x14ac:dyDescent="0.25">
      <c r="A26" s="123"/>
      <c r="B26" s="129"/>
      <c r="C26" s="27" t="s">
        <v>148</v>
      </c>
      <c r="D26" s="123"/>
    </row>
    <row r="27" spans="1:4" ht="41.25" customHeight="1" x14ac:dyDescent="0.25">
      <c r="A27" s="123">
        <v>9</v>
      </c>
      <c r="B27" s="129" t="s">
        <v>149</v>
      </c>
      <c r="C27" s="27" t="s">
        <v>136</v>
      </c>
      <c r="D27" s="123" t="s">
        <v>134</v>
      </c>
    </row>
    <row r="28" spans="1:4" ht="40.5" customHeight="1" x14ac:dyDescent="0.25">
      <c r="A28" s="123"/>
      <c r="B28" s="129"/>
      <c r="C28" s="27" t="s">
        <v>138</v>
      </c>
      <c r="D28" s="123"/>
    </row>
    <row r="29" spans="1:4" ht="39.950000000000003" customHeight="1" x14ac:dyDescent="0.25">
      <c r="A29" s="123">
        <v>10</v>
      </c>
      <c r="B29" s="129" t="s">
        <v>150</v>
      </c>
      <c r="C29" s="27" t="s">
        <v>136</v>
      </c>
      <c r="D29" s="123" t="s">
        <v>152</v>
      </c>
    </row>
    <row r="30" spans="1:4" ht="88.5" customHeight="1" x14ac:dyDescent="0.25">
      <c r="A30" s="123"/>
      <c r="B30" s="129"/>
      <c r="C30" s="27" t="s">
        <v>151</v>
      </c>
      <c r="D30" s="123"/>
    </row>
    <row r="31" spans="1:4" ht="41.25" customHeight="1" x14ac:dyDescent="0.25">
      <c r="A31" s="123">
        <v>11</v>
      </c>
      <c r="B31" s="129" t="s">
        <v>153</v>
      </c>
      <c r="C31" s="27" t="s">
        <v>136</v>
      </c>
      <c r="D31" s="123" t="s">
        <v>154</v>
      </c>
    </row>
    <row r="32" spans="1:4" ht="81" customHeight="1" x14ac:dyDescent="0.25">
      <c r="A32" s="123"/>
      <c r="B32" s="129"/>
      <c r="C32" s="27" t="s">
        <v>151</v>
      </c>
      <c r="D32" s="123"/>
    </row>
    <row r="33" spans="1:4" ht="63" x14ac:dyDescent="0.25">
      <c r="A33" s="123">
        <v>12</v>
      </c>
      <c r="B33" s="129" t="s">
        <v>155</v>
      </c>
      <c r="C33" s="27" t="s">
        <v>156</v>
      </c>
      <c r="D33" s="123" t="s">
        <v>154</v>
      </c>
    </row>
    <row r="34" spans="1:4" ht="54.75" customHeight="1" x14ac:dyDescent="0.25">
      <c r="A34" s="123"/>
      <c r="B34" s="129"/>
      <c r="C34" s="27" t="s">
        <v>157</v>
      </c>
      <c r="D34" s="123"/>
    </row>
    <row r="35" spans="1:4" ht="40.5" customHeight="1" x14ac:dyDescent="0.25">
      <c r="A35" s="123"/>
      <c r="B35" s="129"/>
      <c r="C35" s="27" t="s">
        <v>136</v>
      </c>
      <c r="D35" s="123"/>
    </row>
    <row r="36" spans="1:4" ht="39" customHeight="1" x14ac:dyDescent="0.25">
      <c r="A36" s="123"/>
      <c r="B36" s="129"/>
      <c r="C36" s="27" t="s">
        <v>138</v>
      </c>
      <c r="D36" s="123"/>
    </row>
    <row r="37" spans="1:4" ht="44.25" customHeight="1" x14ac:dyDescent="0.25">
      <c r="A37" s="123">
        <v>13</v>
      </c>
      <c r="B37" s="129" t="s">
        <v>158</v>
      </c>
      <c r="C37" s="27" t="s">
        <v>136</v>
      </c>
      <c r="D37" s="123" t="s">
        <v>154</v>
      </c>
    </row>
    <row r="38" spans="1:4" ht="87" customHeight="1" x14ac:dyDescent="0.25">
      <c r="A38" s="123"/>
      <c r="B38" s="129"/>
      <c r="C38" s="27" t="s">
        <v>151</v>
      </c>
      <c r="D38" s="123"/>
    </row>
    <row r="39" spans="1:4" ht="31.5" x14ac:dyDescent="0.25">
      <c r="A39" s="123">
        <v>14</v>
      </c>
      <c r="B39" s="129" t="s">
        <v>159</v>
      </c>
      <c r="C39" s="27" t="s">
        <v>136</v>
      </c>
      <c r="D39" s="123" t="s">
        <v>134</v>
      </c>
    </row>
    <row r="40" spans="1:4" ht="35.25" customHeight="1" x14ac:dyDescent="0.25">
      <c r="A40" s="123"/>
      <c r="B40" s="129"/>
      <c r="C40" s="27" t="s">
        <v>160</v>
      </c>
      <c r="D40" s="123"/>
    </row>
    <row r="41" spans="1:4" ht="39.75" customHeight="1" x14ac:dyDescent="0.25">
      <c r="A41" s="123"/>
      <c r="B41" s="129"/>
      <c r="C41" s="27" t="s">
        <v>138</v>
      </c>
      <c r="D41" s="123"/>
    </row>
    <row r="42" spans="1:4" ht="51" customHeight="1" x14ac:dyDescent="0.25">
      <c r="A42" s="123">
        <v>15</v>
      </c>
      <c r="B42" s="133" t="s">
        <v>161</v>
      </c>
      <c r="C42" s="27" t="s">
        <v>162</v>
      </c>
      <c r="D42" s="123" t="s">
        <v>154</v>
      </c>
    </row>
    <row r="43" spans="1:4" ht="54.75" customHeight="1" x14ac:dyDescent="0.25">
      <c r="A43" s="123"/>
      <c r="B43" s="133"/>
      <c r="C43" s="27" t="s">
        <v>163</v>
      </c>
      <c r="D43" s="123"/>
    </row>
    <row r="44" spans="1:4" ht="47.25" customHeight="1" x14ac:dyDescent="0.25">
      <c r="A44" s="123"/>
      <c r="B44" s="133"/>
      <c r="C44" s="27" t="s">
        <v>136</v>
      </c>
      <c r="D44" s="123"/>
    </row>
    <row r="45" spans="1:4" ht="79.5" customHeight="1" x14ac:dyDescent="0.25">
      <c r="A45" s="123"/>
      <c r="B45" s="133"/>
      <c r="C45" s="27" t="s">
        <v>164</v>
      </c>
      <c r="D45" s="123"/>
    </row>
    <row r="46" spans="1:4" ht="39.950000000000003" customHeight="1" x14ac:dyDescent="0.25">
      <c r="A46" s="123">
        <v>16</v>
      </c>
      <c r="B46" s="133" t="s">
        <v>165</v>
      </c>
      <c r="C46" s="27" t="s">
        <v>136</v>
      </c>
      <c r="D46" s="123" t="s">
        <v>154</v>
      </c>
    </row>
    <row r="47" spans="1:4" ht="81.75" customHeight="1" x14ac:dyDescent="0.25">
      <c r="A47" s="123"/>
      <c r="B47" s="133"/>
      <c r="C47" s="27" t="s">
        <v>166</v>
      </c>
      <c r="D47" s="123"/>
    </row>
    <row r="48" spans="1:4" ht="45" customHeight="1" x14ac:dyDescent="0.25">
      <c r="A48" s="123">
        <v>17</v>
      </c>
      <c r="B48" s="133" t="s">
        <v>167</v>
      </c>
      <c r="C48" s="27" t="s">
        <v>136</v>
      </c>
      <c r="D48" s="123" t="s">
        <v>154</v>
      </c>
    </row>
    <row r="49" spans="1:4" ht="40.5" customHeight="1" x14ac:dyDescent="0.25">
      <c r="A49" s="123"/>
      <c r="B49" s="133"/>
      <c r="C49" s="27" t="s">
        <v>166</v>
      </c>
      <c r="D49" s="123"/>
    </row>
    <row r="50" spans="1:4" ht="50.25" customHeight="1" x14ac:dyDescent="0.25">
      <c r="A50" s="123">
        <v>18</v>
      </c>
      <c r="B50" s="129" t="s">
        <v>168</v>
      </c>
      <c r="C50" s="27" t="s">
        <v>162</v>
      </c>
      <c r="D50" s="123" t="s">
        <v>154</v>
      </c>
    </row>
    <row r="51" spans="1:4" ht="45" customHeight="1" x14ac:dyDescent="0.25">
      <c r="A51" s="123"/>
      <c r="B51" s="129"/>
      <c r="C51" s="27" t="s">
        <v>136</v>
      </c>
      <c r="D51" s="123"/>
    </row>
    <row r="52" spans="1:4" ht="44.25" customHeight="1" x14ac:dyDescent="0.25">
      <c r="A52" s="123"/>
      <c r="B52" s="129"/>
      <c r="C52" s="27" t="s">
        <v>138</v>
      </c>
      <c r="D52" s="123"/>
    </row>
    <row r="53" spans="1:4" ht="47.25" x14ac:dyDescent="0.25">
      <c r="A53" s="123">
        <v>19</v>
      </c>
      <c r="B53" s="129" t="s">
        <v>169</v>
      </c>
      <c r="C53" s="27" t="s">
        <v>163</v>
      </c>
      <c r="D53" s="123" t="s">
        <v>170</v>
      </c>
    </row>
    <row r="54" spans="1:4" ht="34.5" customHeight="1" x14ac:dyDescent="0.25">
      <c r="A54" s="123"/>
      <c r="B54" s="129"/>
      <c r="C54" s="27" t="s">
        <v>136</v>
      </c>
      <c r="D54" s="123"/>
    </row>
    <row r="55" spans="1:4" ht="36" customHeight="1" x14ac:dyDescent="0.25">
      <c r="A55" s="123"/>
      <c r="B55" s="129"/>
      <c r="C55" s="27" t="s">
        <v>138</v>
      </c>
      <c r="D55" s="123"/>
    </row>
    <row r="56" spans="1:4" ht="56.25" customHeight="1" x14ac:dyDescent="0.25">
      <c r="A56" s="123">
        <v>20</v>
      </c>
      <c r="B56" s="129" t="s">
        <v>171</v>
      </c>
      <c r="C56" s="27" t="s">
        <v>162</v>
      </c>
      <c r="D56" s="123" t="s">
        <v>134</v>
      </c>
    </row>
    <row r="57" spans="1:4" ht="51.75" customHeight="1" x14ac:dyDescent="0.25">
      <c r="A57" s="123"/>
      <c r="B57" s="129"/>
      <c r="C57" s="27" t="s">
        <v>163</v>
      </c>
      <c r="D57" s="123"/>
    </row>
    <row r="58" spans="1:4" ht="45" customHeight="1" x14ac:dyDescent="0.25">
      <c r="A58" s="123"/>
      <c r="B58" s="129"/>
      <c r="C58" s="27" t="s">
        <v>136</v>
      </c>
      <c r="D58" s="123"/>
    </row>
    <row r="59" spans="1:4" ht="42" customHeight="1" x14ac:dyDescent="0.25">
      <c r="A59" s="123"/>
      <c r="B59" s="129"/>
      <c r="C59" s="27" t="s">
        <v>143</v>
      </c>
      <c r="D59" s="123"/>
    </row>
    <row r="60" spans="1:4" ht="47.25" x14ac:dyDescent="0.25">
      <c r="A60" s="123">
        <v>21</v>
      </c>
      <c r="B60" s="129" t="s">
        <v>172</v>
      </c>
      <c r="C60" s="27" t="s">
        <v>163</v>
      </c>
      <c r="D60" s="123" t="s">
        <v>170</v>
      </c>
    </row>
    <row r="61" spans="1:4" ht="42" customHeight="1" x14ac:dyDescent="0.25">
      <c r="A61" s="123"/>
      <c r="B61" s="129"/>
      <c r="C61" s="27" t="s">
        <v>173</v>
      </c>
      <c r="D61" s="123"/>
    </row>
    <row r="62" spans="1:4" ht="69" customHeight="1" x14ac:dyDescent="0.25">
      <c r="A62" s="123"/>
      <c r="B62" s="129"/>
      <c r="C62" s="27" t="s">
        <v>174</v>
      </c>
      <c r="D62" s="123"/>
    </row>
    <row r="63" spans="1:4" ht="42.75" customHeight="1" x14ac:dyDescent="0.25">
      <c r="A63" s="123"/>
      <c r="B63" s="129"/>
      <c r="C63" s="27" t="s">
        <v>138</v>
      </c>
      <c r="D63" s="123"/>
    </row>
    <row r="64" spans="1:4" ht="47.25" x14ac:dyDescent="0.25">
      <c r="A64" s="123">
        <v>22</v>
      </c>
      <c r="B64" s="129" t="s">
        <v>175</v>
      </c>
      <c r="C64" s="27" t="s">
        <v>163</v>
      </c>
      <c r="D64" s="123" t="s">
        <v>170</v>
      </c>
    </row>
    <row r="65" spans="1:4" ht="41.25" customHeight="1" x14ac:dyDescent="0.25">
      <c r="A65" s="123"/>
      <c r="B65" s="129"/>
      <c r="C65" s="27" t="s">
        <v>133</v>
      </c>
      <c r="D65" s="123"/>
    </row>
    <row r="66" spans="1:4" ht="68.25" customHeight="1" x14ac:dyDescent="0.25">
      <c r="A66" s="123"/>
      <c r="B66" s="129"/>
      <c r="C66" s="27" t="s">
        <v>185</v>
      </c>
      <c r="D66" s="123"/>
    </row>
    <row r="67" spans="1:4" ht="50.25" customHeight="1" x14ac:dyDescent="0.25">
      <c r="A67" s="123">
        <v>23</v>
      </c>
      <c r="B67" s="133" t="s">
        <v>176</v>
      </c>
      <c r="C67" s="27" t="s">
        <v>163</v>
      </c>
      <c r="D67" s="123" t="s">
        <v>184</v>
      </c>
    </row>
    <row r="68" spans="1:4" ht="84" customHeight="1" x14ac:dyDescent="0.25">
      <c r="A68" s="123"/>
      <c r="B68" s="133"/>
      <c r="C68" s="27" t="s">
        <v>138</v>
      </c>
      <c r="D68" s="123"/>
    </row>
    <row r="69" spans="1:4" ht="63" x14ac:dyDescent="0.25">
      <c r="A69" s="123">
        <v>24</v>
      </c>
      <c r="B69" s="133" t="s">
        <v>177</v>
      </c>
      <c r="C69" s="27" t="s">
        <v>178</v>
      </c>
      <c r="D69" s="123" t="s">
        <v>170</v>
      </c>
    </row>
    <row r="70" spans="1:4" ht="54" customHeight="1" x14ac:dyDescent="0.25">
      <c r="A70" s="123"/>
      <c r="B70" s="133"/>
      <c r="C70" s="27" t="s">
        <v>132</v>
      </c>
      <c r="D70" s="123"/>
    </row>
    <row r="71" spans="1:4" ht="39" customHeight="1" x14ac:dyDescent="0.25">
      <c r="A71" s="123"/>
      <c r="B71" s="133"/>
      <c r="C71" s="27" t="s">
        <v>138</v>
      </c>
      <c r="D71" s="123"/>
    </row>
    <row r="72" spans="1:4" ht="64.5" customHeight="1" x14ac:dyDescent="0.25">
      <c r="A72" s="123">
        <v>25</v>
      </c>
      <c r="B72" s="129" t="s">
        <v>179</v>
      </c>
      <c r="C72" s="27" t="s">
        <v>178</v>
      </c>
      <c r="D72" s="123" t="s">
        <v>134</v>
      </c>
    </row>
    <row r="73" spans="1:4" ht="57" customHeight="1" x14ac:dyDescent="0.25">
      <c r="A73" s="123"/>
      <c r="B73" s="129"/>
      <c r="C73" s="27" t="s">
        <v>132</v>
      </c>
      <c r="D73" s="123"/>
    </row>
    <row r="74" spans="1:4" ht="44.25" customHeight="1" x14ac:dyDescent="0.25">
      <c r="A74" s="123"/>
      <c r="B74" s="129"/>
      <c r="C74" s="27" t="s">
        <v>138</v>
      </c>
      <c r="D74" s="123"/>
    </row>
    <row r="75" spans="1:4" ht="69" customHeight="1" x14ac:dyDescent="0.25">
      <c r="A75" s="123">
        <v>26</v>
      </c>
      <c r="B75" s="137" t="s">
        <v>213</v>
      </c>
      <c r="C75" s="27" t="s">
        <v>178</v>
      </c>
      <c r="D75" s="123" t="s">
        <v>154</v>
      </c>
    </row>
    <row r="76" spans="1:4" ht="52.5" customHeight="1" x14ac:dyDescent="0.25">
      <c r="A76" s="123"/>
      <c r="B76" s="137"/>
      <c r="C76" s="27" t="s">
        <v>132</v>
      </c>
      <c r="D76" s="123"/>
    </row>
    <row r="77" spans="1:4" ht="47.25" customHeight="1" x14ac:dyDescent="0.25">
      <c r="A77" s="123"/>
      <c r="B77" s="137"/>
      <c r="C77" s="27" t="s">
        <v>143</v>
      </c>
      <c r="D77" s="123"/>
    </row>
    <row r="78" spans="1:4" ht="69" customHeight="1" x14ac:dyDescent="0.25">
      <c r="A78" s="123">
        <v>27</v>
      </c>
      <c r="B78" s="133" t="s">
        <v>180</v>
      </c>
      <c r="C78" s="27" t="s">
        <v>178</v>
      </c>
      <c r="D78" s="123" t="s">
        <v>266</v>
      </c>
    </row>
    <row r="79" spans="1:4" ht="48" customHeight="1" x14ac:dyDescent="0.25">
      <c r="A79" s="123"/>
      <c r="B79" s="133"/>
      <c r="C79" s="27" t="s">
        <v>132</v>
      </c>
      <c r="D79" s="123"/>
    </row>
    <row r="80" spans="1:4" ht="37.5" customHeight="1" x14ac:dyDescent="0.25">
      <c r="A80" s="123"/>
      <c r="B80" s="133"/>
      <c r="C80" s="27" t="s">
        <v>143</v>
      </c>
      <c r="D80" s="123"/>
    </row>
  </sheetData>
  <mergeCells count="83">
    <mergeCell ref="D78:D80"/>
    <mergeCell ref="A5:D5"/>
    <mergeCell ref="B75:B77"/>
    <mergeCell ref="C3:D3"/>
    <mergeCell ref="D75:D77"/>
    <mergeCell ref="A78:A80"/>
    <mergeCell ref="B78:B80"/>
    <mergeCell ref="A75:A77"/>
    <mergeCell ref="D69:D71"/>
    <mergeCell ref="A72:A74"/>
    <mergeCell ref="B72:B74"/>
    <mergeCell ref="D72:D74"/>
    <mergeCell ref="A69:A71"/>
    <mergeCell ref="B69:B71"/>
    <mergeCell ref="D64:D66"/>
    <mergeCell ref="A67:A68"/>
    <mergeCell ref="B67:B68"/>
    <mergeCell ref="D67:D68"/>
    <mergeCell ref="A64:A66"/>
    <mergeCell ref="B64:B66"/>
    <mergeCell ref="D56:D59"/>
    <mergeCell ref="A60:A63"/>
    <mergeCell ref="B60:B63"/>
    <mergeCell ref="D60:D63"/>
    <mergeCell ref="D53:D55"/>
    <mergeCell ref="A56:A59"/>
    <mergeCell ref="B56:B59"/>
    <mergeCell ref="D50:D52"/>
    <mergeCell ref="A53:A55"/>
    <mergeCell ref="B53:B55"/>
    <mergeCell ref="A50:A52"/>
    <mergeCell ref="B50:B52"/>
    <mergeCell ref="D46:D47"/>
    <mergeCell ref="A48:A49"/>
    <mergeCell ref="B48:B49"/>
    <mergeCell ref="D48:D49"/>
    <mergeCell ref="D42:D45"/>
    <mergeCell ref="A46:A47"/>
    <mergeCell ref="B46:B47"/>
    <mergeCell ref="D39:D41"/>
    <mergeCell ref="A42:A45"/>
    <mergeCell ref="B42:B45"/>
    <mergeCell ref="A39:A41"/>
    <mergeCell ref="B39:B41"/>
    <mergeCell ref="D33:D36"/>
    <mergeCell ref="A37:A38"/>
    <mergeCell ref="B37:B38"/>
    <mergeCell ref="D37:D38"/>
    <mergeCell ref="D31:D32"/>
    <mergeCell ref="A33:A36"/>
    <mergeCell ref="B33:B36"/>
    <mergeCell ref="D29:D30"/>
    <mergeCell ref="A31:A32"/>
    <mergeCell ref="B31:B32"/>
    <mergeCell ref="A29:A30"/>
    <mergeCell ref="B29:B30"/>
    <mergeCell ref="D25:D26"/>
    <mergeCell ref="A27:A28"/>
    <mergeCell ref="B27:B28"/>
    <mergeCell ref="D27:D28"/>
    <mergeCell ref="D23:D24"/>
    <mergeCell ref="A25:A26"/>
    <mergeCell ref="B25:B26"/>
    <mergeCell ref="D20:D22"/>
    <mergeCell ref="A23:A24"/>
    <mergeCell ref="B23:B24"/>
    <mergeCell ref="A20:A22"/>
    <mergeCell ref="B20:B22"/>
    <mergeCell ref="D15:D16"/>
    <mergeCell ref="A17:A19"/>
    <mergeCell ref="B17:B19"/>
    <mergeCell ref="D17:D19"/>
    <mergeCell ref="D13:D14"/>
    <mergeCell ref="A15:A16"/>
    <mergeCell ref="B15:B16"/>
    <mergeCell ref="D10:D12"/>
    <mergeCell ref="A13:A14"/>
    <mergeCell ref="B13:B14"/>
    <mergeCell ref="D8:D9"/>
    <mergeCell ref="A10:A12"/>
    <mergeCell ref="B10:B12"/>
    <mergeCell ref="A8:A9"/>
    <mergeCell ref="B8:B9"/>
  </mergeCells>
  <pageMargins left="0.70866141732283472" right="0.70866141732283472" top="0.74803149606299213" bottom="0.74803149606299213" header="0.31496062992125984" footer="0.31496062992125984"/>
  <pageSetup paperSize="9" scale="74"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vt:i4>
      </vt:variant>
    </vt:vector>
  </HeadingPairs>
  <TitlesOfParts>
    <vt:vector size="11" baseType="lpstr">
      <vt:lpstr>Таб.1</vt:lpstr>
      <vt:lpstr>Таб. 2</vt:lpstr>
      <vt:lpstr>Таб. 3</vt:lpstr>
      <vt:lpstr>Таб. 4</vt:lpstr>
      <vt:lpstr>Таб.5</vt:lpstr>
      <vt:lpstr>Таб.6</vt:lpstr>
      <vt:lpstr>Прил 1</vt:lpstr>
      <vt:lpstr>Прил 1.1.</vt:lpstr>
      <vt:lpstr>Прил 2</vt:lpstr>
      <vt:lpstr>'Таб. 2'!Заголовки_для_печати</vt:lpstr>
      <vt:lpstr>Таб.1!Заголовки_для_печати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2018-10-12T10:11:27Z</dcterms:modified>
</cp:coreProperties>
</file>