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уточнено" sheetId="5" r:id="rId1"/>
  </sheets>
  <definedNames>
    <definedName name="_xlnm._FilterDatabase" localSheetId="0" hidden="1">уточнено!$A$1:$J$191</definedName>
    <definedName name="_xlnm.Print_Area" localSheetId="0">уточнено!$A$1:$J$209</definedName>
  </definedNames>
  <calcPr calcId="124519"/>
</workbook>
</file>

<file path=xl/calcChain.xml><?xml version="1.0" encoding="utf-8"?>
<calcChain xmlns="http://schemas.openxmlformats.org/spreadsheetml/2006/main">
  <c r="H160" i="5"/>
  <c r="G146"/>
  <c r="F146"/>
  <c r="G200"/>
  <c r="I200" s="1"/>
  <c r="F200"/>
  <c r="E200"/>
  <c r="G199"/>
  <c r="F199"/>
  <c r="E199"/>
  <c r="G198"/>
  <c r="I198" s="1"/>
  <c r="F198"/>
  <c r="G187"/>
  <c r="I187" s="1"/>
  <c r="F187"/>
  <c r="G186"/>
  <c r="F186"/>
  <c r="G185"/>
  <c r="I185" s="1"/>
  <c r="F185"/>
  <c r="G184"/>
  <c r="G183"/>
  <c r="F183"/>
  <c r="I182"/>
  <c r="H182"/>
  <c r="I181"/>
  <c r="H181"/>
  <c r="E181"/>
  <c r="I180"/>
  <c r="H180"/>
  <c r="E180"/>
  <c r="G179"/>
  <c r="F179"/>
  <c r="I178"/>
  <c r="H178"/>
  <c r="I177"/>
  <c r="H177"/>
  <c r="E179"/>
  <c r="I176"/>
  <c r="H176"/>
  <c r="G175"/>
  <c r="I175" s="1"/>
  <c r="F175"/>
  <c r="I174"/>
  <c r="H174"/>
  <c r="E174"/>
  <c r="E187" s="1"/>
  <c r="I173"/>
  <c r="H173"/>
  <c r="E173"/>
  <c r="E186" s="1"/>
  <c r="I172"/>
  <c r="H172"/>
  <c r="E172"/>
  <c r="G170"/>
  <c r="F170"/>
  <c r="E170"/>
  <c r="G169"/>
  <c r="F169"/>
  <c r="G168"/>
  <c r="I168" s="1"/>
  <c r="F168"/>
  <c r="F167"/>
  <c r="G166"/>
  <c r="F166"/>
  <c r="I165"/>
  <c r="H165"/>
  <c r="I164"/>
  <c r="H164"/>
  <c r="E164"/>
  <c r="I163"/>
  <c r="H163"/>
  <c r="E163"/>
  <c r="E166" s="1"/>
  <c r="G162"/>
  <c r="F162"/>
  <c r="I161"/>
  <c r="H161"/>
  <c r="I160"/>
  <c r="E160"/>
  <c r="I159"/>
  <c r="H159"/>
  <c r="E159"/>
  <c r="G158"/>
  <c r="I158" s="1"/>
  <c r="F158"/>
  <c r="I157"/>
  <c r="H157"/>
  <c r="I156"/>
  <c r="H156"/>
  <c r="E156"/>
  <c r="I155"/>
  <c r="H155"/>
  <c r="E155"/>
  <c r="G154"/>
  <c r="F154"/>
  <c r="I153"/>
  <c r="H153"/>
  <c r="I152"/>
  <c r="H152"/>
  <c r="E152"/>
  <c r="I151"/>
  <c r="H151"/>
  <c r="E151"/>
  <c r="G150"/>
  <c r="I150" s="1"/>
  <c r="F150"/>
  <c r="I149"/>
  <c r="H149"/>
  <c r="I148"/>
  <c r="H148"/>
  <c r="E148"/>
  <c r="I147"/>
  <c r="H147"/>
  <c r="E147"/>
  <c r="I145"/>
  <c r="H145"/>
  <c r="I144"/>
  <c r="H144"/>
  <c r="E144"/>
  <c r="I143"/>
  <c r="H143"/>
  <c r="E143"/>
  <c r="F142"/>
  <c r="H142" s="1"/>
  <c r="I141"/>
  <c r="H141"/>
  <c r="I140"/>
  <c r="H140"/>
  <c r="E140"/>
  <c r="I139"/>
  <c r="H139"/>
  <c r="E139"/>
  <c r="G138"/>
  <c r="F138"/>
  <c r="I137"/>
  <c r="H137"/>
  <c r="I136"/>
  <c r="H136"/>
  <c r="I135"/>
  <c r="H135"/>
  <c r="E135"/>
  <c r="E138" s="1"/>
  <c r="G134"/>
  <c r="I134" s="1"/>
  <c r="F134"/>
  <c r="I133"/>
  <c r="H133"/>
  <c r="I132"/>
  <c r="H132"/>
  <c r="E132"/>
  <c r="I131"/>
  <c r="H131"/>
  <c r="E131"/>
  <c r="G129"/>
  <c r="F129"/>
  <c r="G128"/>
  <c r="F128"/>
  <c r="G127"/>
  <c r="F127"/>
  <c r="G125"/>
  <c r="F125"/>
  <c r="I124"/>
  <c r="H124"/>
  <c r="E124"/>
  <c r="I123"/>
  <c r="H123"/>
  <c r="I122"/>
  <c r="H122"/>
  <c r="E122"/>
  <c r="G121"/>
  <c r="I121" s="1"/>
  <c r="F121"/>
  <c r="I120"/>
  <c r="H120"/>
  <c r="E120"/>
  <c r="E129" s="1"/>
  <c r="I119"/>
  <c r="H119"/>
  <c r="E119"/>
  <c r="E128" s="1"/>
  <c r="I118"/>
  <c r="H118"/>
  <c r="E118"/>
  <c r="G116"/>
  <c r="F116"/>
  <c r="G115"/>
  <c r="F115"/>
  <c r="G114"/>
  <c r="F114"/>
  <c r="G112"/>
  <c r="F112"/>
  <c r="E112" s="1"/>
  <c r="I111"/>
  <c r="H111"/>
  <c r="E111"/>
  <c r="I110"/>
  <c r="H110"/>
  <c r="E110"/>
  <c r="I109"/>
  <c r="H109"/>
  <c r="E109"/>
  <c r="G108"/>
  <c r="I108" s="1"/>
  <c r="F108"/>
  <c r="I107"/>
  <c r="H107"/>
  <c r="E107"/>
  <c r="I106"/>
  <c r="H106"/>
  <c r="E106"/>
  <c r="I105"/>
  <c r="H105"/>
  <c r="E105"/>
  <c r="G104"/>
  <c r="F104"/>
  <c r="E104" s="1"/>
  <c r="I103"/>
  <c r="H103"/>
  <c r="E103"/>
  <c r="E116" s="1"/>
  <c r="I102"/>
  <c r="H102"/>
  <c r="E102"/>
  <c r="E115" s="1"/>
  <c r="I101"/>
  <c r="H101"/>
  <c r="E101"/>
  <c r="E114" s="1"/>
  <c r="G99"/>
  <c r="I99" s="1"/>
  <c r="F99"/>
  <c r="G98"/>
  <c r="F98"/>
  <c r="G97"/>
  <c r="I97" s="1"/>
  <c r="F97"/>
  <c r="G95"/>
  <c r="F95"/>
  <c r="I94"/>
  <c r="H94"/>
  <c r="E94"/>
  <c r="E99" s="1"/>
  <c r="I93"/>
  <c r="H93"/>
  <c r="I92"/>
  <c r="H92"/>
  <c r="E92"/>
  <c r="G91"/>
  <c r="F91"/>
  <c r="I90"/>
  <c r="H90"/>
  <c r="I89"/>
  <c r="H89"/>
  <c r="I88"/>
  <c r="H88"/>
  <c r="E88"/>
  <c r="E91" s="1"/>
  <c r="G87"/>
  <c r="F87"/>
  <c r="H87" s="1"/>
  <c r="I86"/>
  <c r="H86"/>
  <c r="I85"/>
  <c r="H85"/>
  <c r="I84"/>
  <c r="H84"/>
  <c r="E84"/>
  <c r="E87" s="1"/>
  <c r="G83"/>
  <c r="I83" s="1"/>
  <c r="F83"/>
  <c r="I82"/>
  <c r="H82"/>
  <c r="I81"/>
  <c r="H81"/>
  <c r="E81"/>
  <c r="I80"/>
  <c r="H80"/>
  <c r="E80"/>
  <c r="G79"/>
  <c r="I79" s="1"/>
  <c r="F79"/>
  <c r="I78"/>
  <c r="H78"/>
  <c r="I77"/>
  <c r="H77"/>
  <c r="E77"/>
  <c r="E98" s="1"/>
  <c r="I76"/>
  <c r="H76"/>
  <c r="E76"/>
  <c r="G75"/>
  <c r="I75" s="1"/>
  <c r="F75"/>
  <c r="I74"/>
  <c r="H74"/>
  <c r="I73"/>
  <c r="H73"/>
  <c r="I72"/>
  <c r="H72"/>
  <c r="E72"/>
  <c r="E75" s="1"/>
  <c r="G70"/>
  <c r="F70"/>
  <c r="G69"/>
  <c r="F69"/>
  <c r="H69" s="1"/>
  <c r="E69"/>
  <c r="G68"/>
  <c r="G67" s="1"/>
  <c r="F68"/>
  <c r="E68"/>
  <c r="I66"/>
  <c r="H66"/>
  <c r="F66"/>
  <c r="E65"/>
  <c r="E64"/>
  <c r="E63"/>
  <c r="G62"/>
  <c r="F62"/>
  <c r="I61"/>
  <c r="H61"/>
  <c r="E61"/>
  <c r="E70" s="1"/>
  <c r="I60"/>
  <c r="H60"/>
  <c r="I59"/>
  <c r="H59"/>
  <c r="G57"/>
  <c r="F57"/>
  <c r="G56"/>
  <c r="F56"/>
  <c r="G55"/>
  <c r="F55"/>
  <c r="G54"/>
  <c r="F54"/>
  <c r="G53"/>
  <c r="F53"/>
  <c r="I52"/>
  <c r="H52"/>
  <c r="E52"/>
  <c r="I51"/>
  <c r="H51"/>
  <c r="E51"/>
  <c r="I50"/>
  <c r="H50"/>
  <c r="E50"/>
  <c r="E53" s="1"/>
  <c r="G49"/>
  <c r="I49" s="1"/>
  <c r="F49"/>
  <c r="I48"/>
  <c r="H48"/>
  <c r="E48"/>
  <c r="E57" s="1"/>
  <c r="I47"/>
  <c r="H47"/>
  <c r="E47"/>
  <c r="E56" s="1"/>
  <c r="I46"/>
  <c r="H46"/>
  <c r="E46"/>
  <c r="G45"/>
  <c r="F45"/>
  <c r="E45"/>
  <c r="I44"/>
  <c r="H44"/>
  <c r="I43"/>
  <c r="H43"/>
  <c r="I42"/>
  <c r="H42"/>
  <c r="G40"/>
  <c r="I40" s="1"/>
  <c r="F40"/>
  <c r="G39"/>
  <c r="F39"/>
  <c r="G38"/>
  <c r="F38"/>
  <c r="G36"/>
  <c r="I36" s="1"/>
  <c r="F36"/>
  <c r="I35"/>
  <c r="H35"/>
  <c r="E35"/>
  <c r="I34"/>
  <c r="H34"/>
  <c r="E34"/>
  <c r="I33"/>
  <c r="H33"/>
  <c r="G32"/>
  <c r="F32"/>
  <c r="I31"/>
  <c r="H31"/>
  <c r="E31"/>
  <c r="I30"/>
  <c r="H30"/>
  <c r="E30"/>
  <c r="I29"/>
  <c r="H29"/>
  <c r="E29"/>
  <c r="E32" s="1"/>
  <c r="G28"/>
  <c r="F28"/>
  <c r="I27"/>
  <c r="H27"/>
  <c r="E27"/>
  <c r="I26"/>
  <c r="H26"/>
  <c r="I25"/>
  <c r="H25"/>
  <c r="E25"/>
  <c r="G24"/>
  <c r="F24"/>
  <c r="E24"/>
  <c r="I23"/>
  <c r="H23"/>
  <c r="I22"/>
  <c r="H22"/>
  <c r="I21"/>
  <c r="H21"/>
  <c r="G20"/>
  <c r="I20" s="1"/>
  <c r="F20"/>
  <c r="E20"/>
  <c r="I19"/>
  <c r="H19"/>
  <c r="I18"/>
  <c r="H18"/>
  <c r="I17"/>
  <c r="H17"/>
  <c r="I38" l="1"/>
  <c r="H199"/>
  <c r="I24"/>
  <c r="I28"/>
  <c r="H32"/>
  <c r="E36"/>
  <c r="I53"/>
  <c r="I55"/>
  <c r="I57"/>
  <c r="E66"/>
  <c r="I70"/>
  <c r="E83"/>
  <c r="I104"/>
  <c r="I112"/>
  <c r="I114"/>
  <c r="I115"/>
  <c r="I116"/>
  <c r="E125"/>
  <c r="H129"/>
  <c r="I138"/>
  <c r="E146"/>
  <c r="E150"/>
  <c r="E154"/>
  <c r="H154"/>
  <c r="E158"/>
  <c r="E162"/>
  <c r="I166"/>
  <c r="I170"/>
  <c r="I179"/>
  <c r="I183"/>
  <c r="H146"/>
  <c r="I68"/>
  <c r="H162"/>
  <c r="H169"/>
  <c r="I186"/>
  <c r="H127"/>
  <c r="G126"/>
  <c r="H125"/>
  <c r="I91"/>
  <c r="H39"/>
  <c r="G197"/>
  <c r="H56"/>
  <c r="H75"/>
  <c r="H83"/>
  <c r="H97"/>
  <c r="H108"/>
  <c r="H114"/>
  <c r="H138"/>
  <c r="H170"/>
  <c r="H186"/>
  <c r="H200"/>
  <c r="H20"/>
  <c r="E40"/>
  <c r="E39"/>
  <c r="H36"/>
  <c r="F189"/>
  <c r="F191"/>
  <c r="H49"/>
  <c r="H62"/>
  <c r="F67"/>
  <c r="H67" s="1"/>
  <c r="H70"/>
  <c r="G96"/>
  <c r="E108"/>
  <c r="G113"/>
  <c r="H121"/>
  <c r="F126"/>
  <c r="H126" s="1"/>
  <c r="H128"/>
  <c r="E168"/>
  <c r="H134"/>
  <c r="H150"/>
  <c r="H158"/>
  <c r="H166"/>
  <c r="H168"/>
  <c r="H175"/>
  <c r="F37"/>
  <c r="H24"/>
  <c r="H45"/>
  <c r="H54"/>
  <c r="E67"/>
  <c r="E95"/>
  <c r="H95"/>
  <c r="H99"/>
  <c r="H104"/>
  <c r="H112"/>
  <c r="H116"/>
  <c r="H179"/>
  <c r="F184"/>
  <c r="H184" s="1"/>
  <c r="F197"/>
  <c r="H197" s="1"/>
  <c r="E38"/>
  <c r="E37" s="1"/>
  <c r="H28"/>
  <c r="I32"/>
  <c r="G37"/>
  <c r="G190"/>
  <c r="E55"/>
  <c r="E54" s="1"/>
  <c r="H53"/>
  <c r="H55"/>
  <c r="H57"/>
  <c r="H68"/>
  <c r="E97"/>
  <c r="E96" s="1"/>
  <c r="H79"/>
  <c r="I87"/>
  <c r="H91"/>
  <c r="F96"/>
  <c r="H98"/>
  <c r="E113"/>
  <c r="F113"/>
  <c r="H113" s="1"/>
  <c r="H115"/>
  <c r="E127"/>
  <c r="I127"/>
  <c r="I129"/>
  <c r="E169"/>
  <c r="I154"/>
  <c r="I162"/>
  <c r="G167"/>
  <c r="I167" s="1"/>
  <c r="I169"/>
  <c r="E175"/>
  <c r="E183"/>
  <c r="H183"/>
  <c r="H185"/>
  <c r="H187"/>
  <c r="H198"/>
  <c r="I199"/>
  <c r="I95"/>
  <c r="I98"/>
  <c r="I197"/>
  <c r="I45"/>
  <c r="I54"/>
  <c r="I56"/>
  <c r="I62"/>
  <c r="I69"/>
  <c r="I125"/>
  <c r="I126"/>
  <c r="I128"/>
  <c r="E191"/>
  <c r="E196" s="1"/>
  <c r="E126"/>
  <c r="G195"/>
  <c r="F194"/>
  <c r="F196"/>
  <c r="E28"/>
  <c r="H38"/>
  <c r="I39"/>
  <c r="H40"/>
  <c r="E49"/>
  <c r="E62"/>
  <c r="E79"/>
  <c r="E121"/>
  <c r="E134"/>
  <c r="I142"/>
  <c r="I146"/>
  <c r="E185"/>
  <c r="E184" s="1"/>
  <c r="G189"/>
  <c r="F190"/>
  <c r="G191"/>
  <c r="E198"/>
  <c r="E197" s="1"/>
  <c r="E142"/>
  <c r="H96" l="1"/>
  <c r="E167"/>
  <c r="H37"/>
  <c r="F188"/>
  <c r="I184"/>
  <c r="E190"/>
  <c r="E195" s="1"/>
  <c r="I37"/>
  <c r="H167"/>
  <c r="I113"/>
  <c r="I67"/>
  <c r="I96"/>
  <c r="G196"/>
  <c r="I196" s="1"/>
  <c r="I191"/>
  <c r="G188"/>
  <c r="I188" s="1"/>
  <c r="G194"/>
  <c r="H194" s="1"/>
  <c r="I189"/>
  <c r="H191"/>
  <c r="E189"/>
  <c r="E194" s="1"/>
  <c r="F195"/>
  <c r="H195" s="1"/>
  <c r="H190"/>
  <c r="H189"/>
  <c r="I190"/>
  <c r="H188" l="1"/>
  <c r="H196"/>
  <c r="E188"/>
  <c r="E193"/>
  <c r="G193"/>
  <c r="I194"/>
  <c r="I195"/>
  <c r="F193"/>
  <c r="H193" l="1"/>
  <c r="I193"/>
</calcChain>
</file>

<file path=xl/sharedStrings.xml><?xml version="1.0" encoding="utf-8"?>
<sst xmlns="http://schemas.openxmlformats.org/spreadsheetml/2006/main" count="333" uniqueCount="140">
  <si>
    <t>к Порядку</t>
  </si>
  <si>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</si>
  <si>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</si>
  <si>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</si>
  <si>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</si>
  <si>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</si>
  <si>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</si>
  <si>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</si>
  <si>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</si>
  <si>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</si>
  <si>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</si>
  <si>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</si>
  <si>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</si>
  <si>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</si>
  <si>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</si>
  <si>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</si>
  <si>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</si>
  <si>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</si>
  <si>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</si>
  <si>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</si>
  <si>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</si>
  <si>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</si>
  <si>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</si>
  <si>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</si>
  <si>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</si>
  <si>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</si>
  <si>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</si>
  <si>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</si>
  <si>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</si>
  <si>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</si>
  <si>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</si>
  <si>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</si>
  <si>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</si>
  <si>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</si>
  <si>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</si>
  <si>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</si>
  <si>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</si>
  <si>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</si>
  <si>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</si>
  <si>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</si>
  <si>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</si>
  <si>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</si>
  <si>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</si>
  <si>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</si>
  <si>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</si>
  <si>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</si>
  <si>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</si>
  <si>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</si>
  <si>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</si>
  <si>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</si>
  <si>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</si>
  <si>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</si>
  <si>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</si>
  <si>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</si>
  <si>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</si>
  <si>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</si>
  <si>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</si>
  <si>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</si>
  <si>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</si>
  <si>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</si>
  <si>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</si>
  <si>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</si>
  <si>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</si>
  <si>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</si>
  <si>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</si>
  <si>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</si>
  <si>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</si>
  <si>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</si>
  <si>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</si>
  <si>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</si>
  <si>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</si>
  <si>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</si>
  <si>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</si>
  <si>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</si>
  <si>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</si>
  <si>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</si>
  <si>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</si>
  <si>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</si>
  <si>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</si>
  <si>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</si>
  <si>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</si>
  <si>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</si>
  <si>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</si>
  <si>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</si>
  <si>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</si>
  <si>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</si>
  <si>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</si>
  <si>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</si>
  <si>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</si>
  <si>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</si>
  <si>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</si>
  <si>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</si>
  <si>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</si>
  <si>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</si>
  <si>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</si>
  <si>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</si>
  <si>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</si>
  <si>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</si>
  <si>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</si>
  <si>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</si>
  <si>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</si>
  <si>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</si>
  <si>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</si>
  <si>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</si>
  <si>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Приложение 2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</si>
  <si>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</si>
  <si>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</si>
  <si>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</si>
  <si>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>Запланированные одимпиады в 1-ом квартале проведены. Муниципальный этап запланирован на ноябрь-декабрь 2014 года. Исполнение планируется в IV квартале.</t>
  </si>
  <si>
    <r>
  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  </r>
    <r>
      <rPr>
        <b/>
        <sz val="10"/>
        <color indexed="8"/>
        <rFont val="Times New Roman"/>
        <family val="1"/>
        <charset val="204"/>
      </rPr>
      <t>(в новой программе)</t>
    </r>
  </si>
  <si>
    <t>Исполнение мероприятий в течение 2014 года.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</si>
  <si>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</si>
  <si>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</si>
  <si>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</si>
  <si>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</si>
  <si>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_Управление образования _______________________   Н.И. Бобровская________________/Саргисян С.Ю.____________          ________________________/____8(34675)7-26-12_______________/______________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</si>
  <si>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</si>
  <si>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</si>
  <si>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 xml:space="preserve">150,0  ДШИ кцс </t>
  </si>
  <si>
    <t>где 160,0 тыс. рублей</t>
  </si>
  <si>
    <t>исполнение по егэ</t>
  </si>
  <si>
    <t>Увеличение бюджетных ассигнований на основании приказа ДОиМП от 14.02.2014 № 152 "О награждении по итогам проведения регионального этапа всероссийской олимпиады школьников в 2013-2014 учебном году"  и спраки Департамента финансов от 28.02.2014 № 38.</t>
  </si>
  <si>
    <t>Запланированные мероприятия в 1-ом полугодии выполнены. Средства будут исполнены в течение 2014 года.</t>
  </si>
  <si>
    <t>Средства запланированы на адресную поддержку студентов и будут выплачены в срок до 01 сентября текущего года на основании постановления администрации города Югорска от 25.03.2014 № 1103 "О целевом обучении по укрупненной группе специальностей "Образование и педагогика".</t>
  </si>
  <si>
    <t xml:space="preserve">Исполнение мероприятий запланировано  на III и IV квартале. </t>
  </si>
  <si>
    <t>На основании приказа ДОиМП ХМАО-Югры  по вопросам развития казачьих кадетских классов МБОУ "Вечерняя (сменная) школа" были выделены средства в размере 1 000,0 тыс. рублей. Средства не использованы в связи с тем, что Департаментом образования и молодежной политики были уточнены направления расходования. Готовится документация для проведения аукциона. Испонение планируется в III  и IV квартале 2014 года.</t>
  </si>
  <si>
    <t>Проведение аукционов запланировано в 3-м квартале 2014 года.</t>
  </si>
  <si>
    <t>Проведены аукционы. Оплата после предоставления акты выполненных работ.</t>
  </si>
  <si>
    <t>Подготовлены  документы на проведение аукционов. Исполнение планируется в 3-м квартале 2014 года.</t>
  </si>
  <si>
    <t>Оплата будет произведена после доставки товара.</t>
  </si>
  <si>
    <t>Исполнение в течение года.</t>
  </si>
  <si>
    <t>Запланированное мероприятие проведено во 2-ом квартале. Экономия будет направлена на другие мероприятия.</t>
  </si>
  <si>
    <t xml:space="preserve"> Подготвлены документы на проведение аукционов и направлены в администрацию.  Средства запланированы на приобретение оборудования в рамках проведения капитального ремонта МАДОУ «Детский сад «Радуга»</t>
  </si>
  <si>
    <t>Проведена итговая аттестация. Экономия средств будет направлена в округ</t>
  </si>
  <si>
    <t>Запланированные мероприятия исполнены в полном объеме. Остаток средств будет израсходовн  до конца 2014 года</t>
  </si>
  <si>
    <t>Исполнение информационного  сопровождения деятельности производится в течение года</t>
  </si>
  <si>
    <t>Дата составления отчета _14___/июля______________/2014_____ год</t>
  </si>
  <si>
    <t xml:space="preserve">* Примечание. За счет внебюджетных источников увеличены суммы по наказам избирателей .ХМАО Югры в сумме 321,0 тыс. рублей, гранты в сумме 20,0 тыс. рублей и приобретение призов в сумме 1,6 тыс. рублей. Муниципальная программа с уточнениями находится на согласовании. </t>
  </si>
  <si>
    <t>по состоянию на 01 июля  2014 г.</t>
  </si>
  <si>
    <t>_ДЖКиСК_______________________    Ярков  Г.А.___________________/Скороходова Л.С.____________          ________________________/____8(34675)7-43-03_______________/______________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</si>
</sst>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6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165" fontId="6" fillId="0" borderId="1" xfId="1" applyNumberFormat="1" applyFont="1" applyFill="1" applyBorder="1" applyAlignment="1">
      <alignment vertical="top" wrapText="1"/>
    </xf>
    <xf numFmtId="165" fontId="8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0" borderId="15" xfId="1" applyNumberFormat="1" applyFont="1" applyFill="1" applyBorder="1" applyAlignment="1">
      <alignment horizontal="center" vertical="top" wrapText="1"/>
    </xf>
    <xf numFmtId="165" fontId="8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165" fontId="11" fillId="3" borderId="1" xfId="1" applyNumberFormat="1" applyFont="1" applyFill="1" applyBorder="1" applyAlignment="1">
      <alignment horizontal="center" vertical="center" wrapText="1"/>
    </xf>
    <xf numFmtId="165" fontId="11" fillId="3" borderId="2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165" fontId="6" fillId="0" borderId="12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0" borderId="15" xfId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165" fontId="6" fillId="0" borderId="24" xfId="1" applyNumberFormat="1" applyFont="1" applyFill="1" applyBorder="1" applyAlignment="1">
      <alignment vertical="top" wrapText="1"/>
    </xf>
    <xf numFmtId="165" fontId="6" fillId="0" borderId="25" xfId="1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vertical="top" wrapText="1"/>
    </xf>
    <xf numFmtId="0" fontId="0" fillId="4" borderId="0" xfId="0" applyFont="1" applyFill="1" applyAlignment="1">
      <alignment vertical="top"/>
    </xf>
    <xf numFmtId="0" fontId="11" fillId="3" borderId="15" xfId="0" applyFont="1" applyFill="1" applyBorder="1" applyAlignment="1">
      <alignment horizontal="left" vertical="center" wrapText="1"/>
    </xf>
    <xf numFmtId="165" fontId="11" fillId="3" borderId="15" xfId="1" applyNumberFormat="1" applyFont="1" applyFill="1" applyBorder="1" applyAlignment="1">
      <alignment horizontal="center" vertical="center" wrapText="1"/>
    </xf>
    <xf numFmtId="165" fontId="11" fillId="3" borderId="25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165" fontId="11" fillId="3" borderId="2" xfId="1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164" fontId="4" fillId="0" borderId="0" xfId="1" applyNumberFormat="1" applyFont="1" applyFill="1" applyAlignment="1">
      <alignment horizontal="right" vertical="top"/>
    </xf>
    <xf numFmtId="0" fontId="6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>
      <alignment horizontal="center" vertical="center" wrapText="1"/>
    </xf>
    <xf numFmtId="165" fontId="11" fillId="0" borderId="12" xfId="1" applyNumberFormat="1" applyFont="1" applyFill="1" applyBorder="1" applyAlignment="1">
      <alignment horizontal="center" vertical="center" wrapText="1"/>
    </xf>
    <xf numFmtId="165" fontId="6" fillId="0" borderId="23" xfId="1" applyNumberFormat="1" applyFont="1" applyFill="1" applyBorder="1" applyAlignment="1">
      <alignment vertical="top" wrapText="1"/>
    </xf>
    <xf numFmtId="165" fontId="8" fillId="0" borderId="24" xfId="1" applyNumberFormat="1" applyFont="1" applyFill="1" applyBorder="1" applyAlignment="1">
      <alignment vertical="top" wrapText="1"/>
    </xf>
    <xf numFmtId="165" fontId="11" fillId="0" borderId="15" xfId="1" applyNumberFormat="1" applyFont="1" applyFill="1" applyBorder="1" applyAlignment="1">
      <alignment horizontal="center" vertical="center" wrapText="1"/>
    </xf>
    <xf numFmtId="165" fontId="6" fillId="0" borderId="12" xfId="1" applyNumberFormat="1" applyFont="1" applyFill="1" applyBorder="1" applyAlignment="1">
      <alignment horizontal="center" vertical="top" wrapText="1"/>
    </xf>
    <xf numFmtId="165" fontId="6" fillId="0" borderId="23" xfId="1" applyNumberFormat="1" applyFont="1" applyFill="1" applyBorder="1" applyAlignment="1">
      <alignment vertical="center" wrapText="1"/>
    </xf>
    <xf numFmtId="165" fontId="6" fillId="0" borderId="24" xfId="1" applyNumberFormat="1" applyFont="1" applyFill="1" applyBorder="1" applyAlignment="1">
      <alignment vertical="center" wrapText="1"/>
    </xf>
    <xf numFmtId="165" fontId="6" fillId="0" borderId="25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top" wrapText="1"/>
    </xf>
    <xf numFmtId="165" fontId="6" fillId="0" borderId="3" xfId="1" applyNumberFormat="1" applyFont="1" applyFill="1" applyBorder="1" applyAlignment="1">
      <alignment vertical="top" wrapText="1"/>
    </xf>
    <xf numFmtId="166" fontId="11" fillId="0" borderId="12" xfId="1" applyNumberFormat="1" applyFont="1" applyFill="1" applyBorder="1" applyAlignment="1">
      <alignment horizontal="center" vertical="center" wrapText="1"/>
    </xf>
    <xf numFmtId="166" fontId="11" fillId="0" borderId="15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165" fontId="11" fillId="3" borderId="24" xfId="1" applyNumberFormat="1" applyFont="1" applyFill="1" applyBorder="1" applyAlignment="1">
      <alignment vertical="top" wrapText="1"/>
    </xf>
    <xf numFmtId="165" fontId="11" fillId="3" borderId="24" xfId="1" applyNumberFormat="1" applyFont="1" applyFill="1" applyBorder="1" applyAlignment="1">
      <alignment horizontal="center" vertical="center" wrapText="1"/>
    </xf>
    <xf numFmtId="165" fontId="11" fillId="3" borderId="24" xfId="1" applyNumberFormat="1" applyFont="1" applyFill="1" applyBorder="1" applyAlignment="1">
      <alignment vertical="center" wrapText="1"/>
    </xf>
    <xf numFmtId="165" fontId="11" fillId="3" borderId="29" xfId="1" applyNumberFormat="1" applyFont="1" applyFill="1" applyBorder="1" applyAlignment="1">
      <alignment vertical="center" wrapText="1"/>
    </xf>
    <xf numFmtId="165" fontId="8" fillId="3" borderId="24" xfId="1" applyNumberFormat="1" applyFont="1" applyFill="1" applyBorder="1" applyAlignment="1">
      <alignment vertical="top" wrapText="1"/>
    </xf>
    <xf numFmtId="165" fontId="11" fillId="3" borderId="29" xfId="1" applyNumberFormat="1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165" fontId="11" fillId="3" borderId="25" xfId="1" applyNumberFormat="1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center" wrapText="1"/>
    </xf>
    <xf numFmtId="166" fontId="11" fillId="3" borderId="15" xfId="1" applyNumberFormat="1" applyFont="1" applyFill="1" applyBorder="1" applyAlignment="1">
      <alignment horizontal="center" vertical="center" wrapText="1"/>
    </xf>
    <xf numFmtId="165" fontId="11" fillId="3" borderId="25" xfId="1" applyNumberFormat="1" applyFont="1" applyFill="1" applyBorder="1" applyAlignment="1">
      <alignment vertical="center" wrapText="1"/>
    </xf>
    <xf numFmtId="165" fontId="11" fillId="3" borderId="15" xfId="1" applyNumberFormat="1" applyFont="1" applyFill="1" applyBorder="1" applyAlignment="1">
      <alignment horizontal="center" vertical="top" wrapText="1"/>
    </xf>
    <xf numFmtId="0" fontId="13" fillId="0" borderId="0" xfId="0" applyFont="1"/>
    <xf numFmtId="0" fontId="12" fillId="0" borderId="0" xfId="0" applyFont="1"/>
    <xf numFmtId="0" fontId="14" fillId="0" borderId="0" xfId="0" applyFont="1" applyAlignment="1"/>
    <xf numFmtId="0" fontId="15" fillId="0" borderId="0" xfId="0" applyFont="1"/>
    <xf numFmtId="0" fontId="5" fillId="0" borderId="0" xfId="0" applyFont="1" applyBorder="1" applyAlignment="1">
      <alignment vertical="top"/>
    </xf>
    <xf numFmtId="166" fontId="6" fillId="3" borderId="2" xfId="1" applyNumberFormat="1" applyFont="1" applyFill="1" applyBorder="1" applyAlignment="1">
      <alignment horizontal="center" vertical="center" wrapText="1"/>
    </xf>
    <xf numFmtId="165" fontId="11" fillId="3" borderId="29" xfId="1" applyNumberFormat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top" wrapText="1"/>
    </xf>
    <xf numFmtId="166" fontId="11" fillId="0" borderId="2" xfId="1" applyNumberFormat="1" applyFont="1" applyFill="1" applyBorder="1" applyAlignment="1">
      <alignment horizontal="center" vertical="center" wrapText="1"/>
    </xf>
    <xf numFmtId="165" fontId="6" fillId="0" borderId="29" xfId="1" applyNumberFormat="1" applyFont="1" applyFill="1" applyBorder="1" applyAlignment="1">
      <alignment vertical="top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0" borderId="29" xfId="1" applyNumberFormat="1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165" fontId="8" fillId="0" borderId="12" xfId="1" applyNumberFormat="1" applyFont="1" applyFill="1" applyBorder="1" applyAlignment="1">
      <alignment horizontal="center" vertical="center" wrapText="1"/>
    </xf>
    <xf numFmtId="166" fontId="8" fillId="0" borderId="12" xfId="1" applyNumberFormat="1" applyFont="1" applyFill="1" applyBorder="1" applyAlignment="1">
      <alignment horizontal="center" vertical="center" wrapText="1"/>
    </xf>
    <xf numFmtId="165" fontId="8" fillId="0" borderId="23" xfId="1" applyNumberFormat="1" applyFont="1" applyFill="1" applyBorder="1" applyAlignment="1">
      <alignment vertical="top" wrapText="1"/>
    </xf>
    <xf numFmtId="165" fontId="8" fillId="0" borderId="24" xfId="1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7" fillId="0" borderId="24" xfId="1" applyNumberFormat="1" applyFont="1" applyFill="1" applyBorder="1" applyAlignment="1">
      <alignment vertical="top" wrapText="1"/>
    </xf>
    <xf numFmtId="165" fontId="17" fillId="0" borderId="24" xfId="1" applyNumberFormat="1" applyFont="1" applyFill="1" applyBorder="1" applyAlignment="1">
      <alignment vertical="center" wrapText="1"/>
    </xf>
    <xf numFmtId="165" fontId="8" fillId="0" borderId="12" xfId="1" applyNumberFormat="1" applyFont="1" applyFill="1" applyBorder="1" applyAlignment="1">
      <alignment horizontal="center" vertical="top" wrapText="1"/>
    </xf>
    <xf numFmtId="165" fontId="8" fillId="2" borderId="24" xfId="1" applyNumberFormat="1" applyFont="1" applyFill="1" applyBorder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165" fontId="8" fillId="2" borderId="12" xfId="1" applyNumberFormat="1" applyFont="1" applyFill="1" applyBorder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>
      <alignment vertical="top" wrapText="1"/>
    </xf>
    <xf numFmtId="165" fontId="8" fillId="2" borderId="12" xfId="1" applyNumberFormat="1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horizontal="center" vertical="top" wrapText="1"/>
    </xf>
    <xf numFmtId="165" fontId="17" fillId="2" borderId="24" xfId="1" applyNumberFormat="1" applyFont="1" applyFill="1" applyBorder="1" applyAlignment="1">
      <alignment vertical="top" wrapText="1"/>
    </xf>
    <xf numFmtId="165" fontId="8" fillId="2" borderId="24" xfId="1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15" xfId="0" applyFont="1" applyFill="1" applyBorder="1" applyAlignment="1">
      <alignment horizontal="righ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 wrapText="1"/>
    </xf>
    <xf numFmtId="0" fontId="6" fillId="0" borderId="3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8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right" vertical="top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13" xfId="0" applyBorder="1"/>
    <xf numFmtId="0" fontId="0" fillId="0" borderId="8" xfId="0" applyBorder="1"/>
    <xf numFmtId="0" fontId="6" fillId="0" borderId="2" xfId="0" applyFont="1" applyFill="1" applyBorder="1" applyAlignment="1">
      <alignment horizontal="right" vertical="top" wrapText="1"/>
    </xf>
    <xf numFmtId="0" fontId="10" fillId="0" borderId="27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9"/>
  <sheetViews>
    <sheetView tabSelected="1" view="pageBreakPreview" zoomScale="80" zoomScaleSheetLayoutView="80" workbookViewId="0">
      <pane xSplit="3" ySplit="16" topLeftCell="D17" activePane="bottomRight" state="frozen"/>
      <selection activeCell="M22" sqref="M22"/>
      <selection pane="topRight" activeCell="M22" sqref="M22"/>
      <selection pane="bottomLeft" activeCell="M22" sqref="M22"/>
      <selection pane="bottomRight" activeCell="F194" sqref="F194:F195"/>
    </sheetView>
  </sheetViews>
  <sheetFormatPr defaultRowHeight="15"/>
  <cols>
    <col min="1" max="1" width="5" style="2" customWidth="1"/>
    <col min="2" max="2" width="36.28515625" style="2" customWidth="1"/>
    <col min="3" max="3" width="15.42578125" style="2" customWidth="1"/>
    <col min="4" max="4" width="20.5703125" style="42" customWidth="1"/>
    <col min="5" max="5" width="15.42578125" style="43" bestFit="1" customWidth="1"/>
    <col min="6" max="6" width="14.28515625" style="43" bestFit="1" customWidth="1"/>
    <col min="7" max="7" width="13.5703125" style="43" customWidth="1"/>
    <col min="8" max="8" width="15.28515625" style="43" customWidth="1"/>
    <col min="9" max="9" width="16.7109375" style="43" customWidth="1"/>
    <col min="10" max="10" width="59.85546875" style="43" customWidth="1"/>
    <col min="11" max="13" width="9.140625" style="2"/>
    <col min="14" max="14" width="10.85546875" style="2" bestFit="1" customWidth="1"/>
    <col min="15" max="16384" width="9.140625" style="2"/>
  </cols>
  <sheetData>
    <row r="1" spans="1:10">
      <c r="A1" s="1"/>
      <c r="J1" s="44" t="s">
        <v>104</v>
      </c>
    </row>
    <row r="2" spans="1:10">
      <c r="A2" s="1"/>
      <c r="J2" s="44" t="s">
        <v>0</v>
      </c>
    </row>
    <row r="3" spans="1:10">
      <c r="A3" s="1"/>
      <c r="J3" s="44"/>
    </row>
    <row r="4" spans="1:10" ht="15.75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5.75">
      <c r="A5" s="126" t="s">
        <v>2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5.75">
      <c r="A6" s="126" t="s">
        <v>138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5.7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0" ht="15.75">
      <c r="A8" s="96"/>
      <c r="B8" s="96"/>
      <c r="C8" s="96"/>
      <c r="D8" s="96"/>
      <c r="E8" s="96"/>
      <c r="F8" s="96"/>
      <c r="G8" s="96"/>
      <c r="H8" s="96"/>
      <c r="I8" s="96"/>
      <c r="J8" s="96"/>
    </row>
    <row r="9" spans="1:10" ht="15.75">
      <c r="A9" s="126" t="s">
        <v>116</v>
      </c>
      <c r="B9" s="126"/>
      <c r="C9" s="126"/>
      <c r="D9" s="126"/>
      <c r="E9" s="126"/>
      <c r="F9" s="96"/>
      <c r="G9" s="96"/>
      <c r="H9" s="96"/>
      <c r="I9" s="96"/>
      <c r="J9" s="96"/>
    </row>
    <row r="10" spans="1:10" ht="15.75">
      <c r="A10" s="84" t="s">
        <v>117</v>
      </c>
      <c r="B10" s="84"/>
      <c r="C10" s="84"/>
      <c r="D10" s="96"/>
      <c r="E10" s="96"/>
      <c r="F10" s="96"/>
      <c r="G10" s="96"/>
      <c r="H10" s="96"/>
      <c r="I10" s="96"/>
      <c r="J10" s="96"/>
    </row>
    <row r="11" spans="1:10">
      <c r="A11" s="3"/>
      <c r="B11" s="3"/>
      <c r="C11" s="3"/>
      <c r="D11" s="45"/>
      <c r="E11" s="45"/>
      <c r="F11" s="45"/>
      <c r="G11" s="45"/>
      <c r="H11" s="45"/>
      <c r="I11" s="45"/>
      <c r="J11" s="45"/>
    </row>
    <row r="12" spans="1:10" ht="42.75" customHeight="1">
      <c r="A12" s="127" t="s">
        <v>3</v>
      </c>
      <c r="B12" s="127" t="s">
        <v>4</v>
      </c>
      <c r="C12" s="127" t="s">
        <v>5</v>
      </c>
      <c r="D12" s="128" t="s">
        <v>6</v>
      </c>
      <c r="E12" s="129" t="s">
        <v>7</v>
      </c>
      <c r="F12" s="129" t="s">
        <v>8</v>
      </c>
      <c r="G12" s="136" t="s">
        <v>9</v>
      </c>
      <c r="H12" s="138" t="s">
        <v>10</v>
      </c>
      <c r="I12" s="138"/>
      <c r="J12" s="129" t="s">
        <v>11</v>
      </c>
    </row>
    <row r="13" spans="1:10" ht="45">
      <c r="A13" s="127"/>
      <c r="B13" s="127"/>
      <c r="C13" s="127"/>
      <c r="D13" s="128"/>
      <c r="E13" s="129"/>
      <c r="F13" s="129"/>
      <c r="G13" s="137"/>
      <c r="H13" s="46" t="s">
        <v>12</v>
      </c>
      <c r="I13" s="46" t="s">
        <v>13</v>
      </c>
      <c r="J13" s="129"/>
    </row>
    <row r="14" spans="1:10">
      <c r="A14" s="4">
        <v>1</v>
      </c>
      <c r="B14" s="4">
        <v>2</v>
      </c>
      <c r="C14" s="4">
        <v>3</v>
      </c>
      <c r="D14" s="47">
        <v>4</v>
      </c>
      <c r="E14" s="48">
        <v>5</v>
      </c>
      <c r="F14" s="48">
        <v>6</v>
      </c>
      <c r="G14" s="48">
        <v>7</v>
      </c>
      <c r="H14" s="48">
        <v>8</v>
      </c>
      <c r="I14" s="48">
        <v>9</v>
      </c>
      <c r="J14" s="48">
        <v>10</v>
      </c>
    </row>
    <row r="15" spans="1:10" ht="29.25" customHeight="1" thickBot="1">
      <c r="A15" s="139" t="s">
        <v>14</v>
      </c>
      <c r="B15" s="140"/>
      <c r="C15" s="140"/>
      <c r="D15" s="140"/>
      <c r="E15" s="140"/>
      <c r="F15" s="140"/>
      <c r="G15" s="140"/>
      <c r="H15" s="140"/>
      <c r="I15" s="140"/>
      <c r="J15" s="140"/>
    </row>
    <row r="16" spans="1:10">
      <c r="A16" s="141" t="s">
        <v>15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7" spans="1:12" ht="99.75" customHeight="1">
      <c r="A17" s="143" t="s">
        <v>16</v>
      </c>
      <c r="B17" s="133" t="s">
        <v>17</v>
      </c>
      <c r="C17" s="133" t="s">
        <v>18</v>
      </c>
      <c r="D17" s="101" t="s">
        <v>19</v>
      </c>
      <c r="E17" s="5">
        <v>17</v>
      </c>
      <c r="F17" s="5">
        <v>17</v>
      </c>
      <c r="G17" s="5">
        <v>17</v>
      </c>
      <c r="H17" s="5">
        <f>SUM(F17-G17)</f>
        <v>0</v>
      </c>
      <c r="I17" s="102">
        <f>SUM(G17/F17)*100%</f>
        <v>1</v>
      </c>
      <c r="J17" s="5" t="s">
        <v>121</v>
      </c>
    </row>
    <row r="18" spans="1:12" ht="53.25" customHeight="1">
      <c r="A18" s="144"/>
      <c r="B18" s="134"/>
      <c r="C18" s="134"/>
      <c r="D18" s="95" t="s">
        <v>20</v>
      </c>
      <c r="E18" s="13">
        <v>341</v>
      </c>
      <c r="F18" s="13">
        <v>341</v>
      </c>
      <c r="G18" s="13">
        <v>192.9</v>
      </c>
      <c r="H18" s="13">
        <f t="shared" ref="H18:H39" si="0">SUM(F18-G18)</f>
        <v>148.1</v>
      </c>
      <c r="I18" s="49">
        <f t="shared" ref="I18:I37" si="1">SUM(G18/F18)*100%</f>
        <v>0.56568914956011729</v>
      </c>
      <c r="J18" s="13" t="s">
        <v>108</v>
      </c>
    </row>
    <row r="19" spans="1:12" ht="43.5" customHeight="1">
      <c r="A19" s="144"/>
      <c r="B19" s="134"/>
      <c r="C19" s="134"/>
      <c r="D19" s="103" t="s">
        <v>21</v>
      </c>
      <c r="E19" s="104">
        <v>0</v>
      </c>
      <c r="F19" s="104">
        <v>0</v>
      </c>
      <c r="G19" s="104">
        <v>0</v>
      </c>
      <c r="H19" s="104">
        <f t="shared" si="0"/>
        <v>0</v>
      </c>
      <c r="I19" s="102" t="e">
        <f t="shared" si="1"/>
        <v>#DIV/0!</v>
      </c>
      <c r="J19" s="104"/>
    </row>
    <row r="20" spans="1:12" ht="19.5" customHeight="1">
      <c r="A20" s="145"/>
      <c r="B20" s="135"/>
      <c r="C20" s="135"/>
      <c r="D20" s="37" t="s">
        <v>32</v>
      </c>
      <c r="E20" s="38">
        <f>SUM(E17:E19)</f>
        <v>358</v>
      </c>
      <c r="F20" s="38">
        <f t="shared" ref="F20:G20" si="2">SUM(F17:F19)</f>
        <v>358</v>
      </c>
      <c r="G20" s="38">
        <f t="shared" si="2"/>
        <v>209.9</v>
      </c>
      <c r="H20" s="39">
        <f t="shared" si="0"/>
        <v>148.1</v>
      </c>
      <c r="I20" s="40">
        <f t="shared" si="1"/>
        <v>0.58631284916201121</v>
      </c>
      <c r="J20" s="38"/>
    </row>
    <row r="21" spans="1:12" ht="28.5" customHeight="1">
      <c r="A21" s="130" t="s">
        <v>22</v>
      </c>
      <c r="B21" s="133" t="s">
        <v>23</v>
      </c>
      <c r="C21" s="133" t="s">
        <v>18</v>
      </c>
      <c r="D21" s="101" t="s">
        <v>19</v>
      </c>
      <c r="E21" s="5">
        <v>0</v>
      </c>
      <c r="F21" s="5">
        <v>150</v>
      </c>
      <c r="G21" s="5">
        <v>150</v>
      </c>
      <c r="H21" s="5">
        <f t="shared" si="0"/>
        <v>0</v>
      </c>
      <c r="I21" s="102">
        <f t="shared" si="1"/>
        <v>1</v>
      </c>
      <c r="J21" s="5"/>
    </row>
    <row r="22" spans="1:12" ht="39.75" customHeight="1">
      <c r="A22" s="131"/>
      <c r="B22" s="134"/>
      <c r="C22" s="134"/>
      <c r="D22" s="97" t="s">
        <v>20</v>
      </c>
      <c r="E22" s="13">
        <v>620.1</v>
      </c>
      <c r="F22" s="5">
        <v>620.1</v>
      </c>
      <c r="G22" s="13">
        <v>454.3</v>
      </c>
      <c r="H22" s="13">
        <f t="shared" si="0"/>
        <v>165.8</v>
      </c>
      <c r="I22" s="49">
        <f t="shared" si="1"/>
        <v>0.73262377035961945</v>
      </c>
      <c r="J22" s="13" t="s">
        <v>122</v>
      </c>
      <c r="L22" s="2">
        <v>30</v>
      </c>
    </row>
    <row r="23" spans="1:12" ht="25.5">
      <c r="A23" s="131"/>
      <c r="B23" s="134"/>
      <c r="C23" s="134"/>
      <c r="D23" s="17" t="s">
        <v>21</v>
      </c>
      <c r="E23" s="13">
        <v>0</v>
      </c>
      <c r="F23" s="13">
        <v>0</v>
      </c>
      <c r="G23" s="13">
        <v>0</v>
      </c>
      <c r="H23" s="13">
        <f t="shared" si="0"/>
        <v>0</v>
      </c>
      <c r="I23" s="49" t="e">
        <f t="shared" si="1"/>
        <v>#DIV/0!</v>
      </c>
      <c r="J23" s="13"/>
    </row>
    <row r="24" spans="1:12" ht="28.5" customHeight="1">
      <c r="A24" s="132"/>
      <c r="B24" s="135"/>
      <c r="C24" s="135"/>
      <c r="D24" s="37" t="s">
        <v>32</v>
      </c>
      <c r="E24" s="38">
        <f>SUM(E21:E23)</f>
        <v>620.1</v>
      </c>
      <c r="F24" s="38">
        <f t="shared" ref="F24:G24" si="3">SUM(F21:F23)</f>
        <v>770.1</v>
      </c>
      <c r="G24" s="38">
        <f t="shared" si="3"/>
        <v>604.29999999999995</v>
      </c>
      <c r="H24" s="38">
        <f t="shared" si="0"/>
        <v>165.80000000000007</v>
      </c>
      <c r="I24" s="40">
        <f t="shared" si="1"/>
        <v>0.7847032852876249</v>
      </c>
      <c r="J24" s="38"/>
    </row>
    <row r="25" spans="1:12" ht="28.5" customHeight="1">
      <c r="A25" s="130" t="s">
        <v>24</v>
      </c>
      <c r="B25" s="133" t="s">
        <v>25</v>
      </c>
      <c r="C25" s="133" t="s">
        <v>18</v>
      </c>
      <c r="D25" s="17" t="s">
        <v>19</v>
      </c>
      <c r="E25" s="13">
        <f t="shared" ref="E25:E27" si="4">SUM(F25)</f>
        <v>0</v>
      </c>
      <c r="F25" s="13">
        <v>0</v>
      </c>
      <c r="G25" s="13">
        <v>0</v>
      </c>
      <c r="H25" s="13">
        <f t="shared" si="0"/>
        <v>0</v>
      </c>
      <c r="I25" s="49" t="e">
        <f t="shared" si="1"/>
        <v>#DIV/0!</v>
      </c>
      <c r="J25" s="13"/>
    </row>
    <row r="26" spans="1:12" ht="51" customHeight="1">
      <c r="A26" s="131"/>
      <c r="B26" s="134"/>
      <c r="C26" s="134"/>
      <c r="D26" s="17" t="s">
        <v>20</v>
      </c>
      <c r="E26" s="13">
        <v>1277.2</v>
      </c>
      <c r="F26" s="5">
        <v>1277.2</v>
      </c>
      <c r="G26" s="13">
        <v>344.1</v>
      </c>
      <c r="H26" s="13">
        <f t="shared" si="0"/>
        <v>933.1</v>
      </c>
      <c r="I26" s="49">
        <f t="shared" si="1"/>
        <v>0.26941747572815533</v>
      </c>
      <c r="J26" s="13" t="s">
        <v>124</v>
      </c>
    </row>
    <row r="27" spans="1:12" ht="28.5" customHeight="1">
      <c r="A27" s="131"/>
      <c r="B27" s="134"/>
      <c r="C27" s="134"/>
      <c r="D27" s="17" t="s">
        <v>21</v>
      </c>
      <c r="E27" s="13">
        <f t="shared" si="4"/>
        <v>0</v>
      </c>
      <c r="F27" s="13">
        <v>0</v>
      </c>
      <c r="G27" s="13">
        <v>0</v>
      </c>
      <c r="H27" s="13">
        <f t="shared" si="0"/>
        <v>0</v>
      </c>
      <c r="I27" s="49" t="e">
        <f t="shared" si="1"/>
        <v>#DIV/0!</v>
      </c>
      <c r="J27" s="13"/>
    </row>
    <row r="28" spans="1:12" ht="28.5" customHeight="1">
      <c r="A28" s="132"/>
      <c r="B28" s="135"/>
      <c r="C28" s="135"/>
      <c r="D28" s="41" t="s">
        <v>107</v>
      </c>
      <c r="E28" s="38">
        <f>SUM(E25:E27)</f>
        <v>1277.2</v>
      </c>
      <c r="F28" s="38">
        <f t="shared" ref="F28:G28" si="5">SUM(F25:F27)</f>
        <v>1277.2</v>
      </c>
      <c r="G28" s="38">
        <f t="shared" si="5"/>
        <v>344.1</v>
      </c>
      <c r="H28" s="38">
        <f t="shared" si="0"/>
        <v>933.1</v>
      </c>
      <c r="I28" s="40">
        <f t="shared" si="1"/>
        <v>0.26941747572815533</v>
      </c>
      <c r="J28" s="38"/>
    </row>
    <row r="29" spans="1:12" ht="28.5" customHeight="1">
      <c r="A29" s="130" t="s">
        <v>26</v>
      </c>
      <c r="B29" s="133" t="s">
        <v>27</v>
      </c>
      <c r="C29" s="133" t="s">
        <v>18</v>
      </c>
      <c r="D29" s="61" t="s">
        <v>19</v>
      </c>
      <c r="E29" s="13">
        <f t="shared" ref="E29:E31" si="6">SUM(F29)</f>
        <v>0</v>
      </c>
      <c r="F29" s="13">
        <v>0</v>
      </c>
      <c r="G29" s="13">
        <v>0</v>
      </c>
      <c r="H29" s="13">
        <f t="shared" si="0"/>
        <v>0</v>
      </c>
      <c r="I29" s="49" t="e">
        <f t="shared" si="1"/>
        <v>#DIV/0!</v>
      </c>
      <c r="J29" s="13"/>
    </row>
    <row r="30" spans="1:12" ht="101.25" customHeight="1">
      <c r="A30" s="131"/>
      <c r="B30" s="134"/>
      <c r="C30" s="134"/>
      <c r="D30" s="61" t="s">
        <v>20</v>
      </c>
      <c r="E30" s="13">
        <f t="shared" si="6"/>
        <v>45</v>
      </c>
      <c r="F30" s="13">
        <v>45</v>
      </c>
      <c r="G30" s="13">
        <v>0</v>
      </c>
      <c r="H30" s="13">
        <f t="shared" si="0"/>
        <v>45</v>
      </c>
      <c r="I30" s="49">
        <f t="shared" si="1"/>
        <v>0</v>
      </c>
      <c r="J30" s="13" t="s">
        <v>123</v>
      </c>
    </row>
    <row r="31" spans="1:12" ht="28.5" customHeight="1">
      <c r="A31" s="131"/>
      <c r="B31" s="134"/>
      <c r="C31" s="134"/>
      <c r="D31" s="17" t="s">
        <v>21</v>
      </c>
      <c r="E31" s="13">
        <f t="shared" si="6"/>
        <v>0</v>
      </c>
      <c r="F31" s="13">
        <v>0</v>
      </c>
      <c r="G31" s="13">
        <v>0</v>
      </c>
      <c r="H31" s="13">
        <f t="shared" si="0"/>
        <v>0</v>
      </c>
      <c r="I31" s="49" t="e">
        <f t="shared" si="1"/>
        <v>#DIV/0!</v>
      </c>
      <c r="J31" s="13"/>
    </row>
    <row r="32" spans="1:12" ht="28.5" customHeight="1">
      <c r="A32" s="132"/>
      <c r="B32" s="135"/>
      <c r="C32" s="135"/>
      <c r="D32" s="41" t="s">
        <v>107</v>
      </c>
      <c r="E32" s="38">
        <f>SUM(E29:E31)</f>
        <v>45</v>
      </c>
      <c r="F32" s="38">
        <f t="shared" ref="F32:G32" si="7">SUM(F29:F31)</f>
        <v>45</v>
      </c>
      <c r="G32" s="38">
        <f t="shared" si="7"/>
        <v>0</v>
      </c>
      <c r="H32" s="38">
        <f t="shared" si="0"/>
        <v>45</v>
      </c>
      <c r="I32" s="40">
        <f t="shared" si="1"/>
        <v>0</v>
      </c>
      <c r="J32" s="38"/>
    </row>
    <row r="33" spans="1:13" ht="81" customHeight="1">
      <c r="A33" s="130" t="s">
        <v>106</v>
      </c>
      <c r="B33" s="153" t="s">
        <v>105</v>
      </c>
      <c r="C33" s="156" t="s">
        <v>18</v>
      </c>
      <c r="D33" s="61" t="s">
        <v>19</v>
      </c>
      <c r="E33" s="13">
        <v>1000</v>
      </c>
      <c r="F33" s="13">
        <v>1000</v>
      </c>
      <c r="G33" s="13">
        <v>0</v>
      </c>
      <c r="H33" s="13">
        <f t="shared" si="0"/>
        <v>1000</v>
      </c>
      <c r="I33" s="49">
        <f t="shared" si="1"/>
        <v>0</v>
      </c>
      <c r="J33" s="8" t="s">
        <v>125</v>
      </c>
    </row>
    <row r="34" spans="1:13" ht="33.75" customHeight="1">
      <c r="A34" s="131"/>
      <c r="B34" s="154"/>
      <c r="C34" s="157"/>
      <c r="D34" s="17" t="s">
        <v>20</v>
      </c>
      <c r="E34" s="13">
        <f t="shared" ref="E34:E35" si="8">SUM(F34)</f>
        <v>0</v>
      </c>
      <c r="F34" s="13">
        <v>0</v>
      </c>
      <c r="G34" s="13">
        <v>0</v>
      </c>
      <c r="H34" s="13">
        <f t="shared" si="0"/>
        <v>0</v>
      </c>
      <c r="I34" s="49" t="e">
        <f t="shared" si="1"/>
        <v>#DIV/0!</v>
      </c>
      <c r="J34" s="8"/>
    </row>
    <row r="35" spans="1:13" ht="43.5" customHeight="1">
      <c r="A35" s="131"/>
      <c r="B35" s="154"/>
      <c r="C35" s="157"/>
      <c r="D35" s="17" t="s">
        <v>21</v>
      </c>
      <c r="E35" s="13">
        <f t="shared" si="8"/>
        <v>0</v>
      </c>
      <c r="F35" s="13">
        <v>0</v>
      </c>
      <c r="G35" s="13">
        <v>0</v>
      </c>
      <c r="H35" s="13">
        <f t="shared" si="0"/>
        <v>0</v>
      </c>
      <c r="I35" s="49" t="e">
        <f t="shared" si="1"/>
        <v>#DIV/0!</v>
      </c>
      <c r="J35" s="8"/>
    </row>
    <row r="36" spans="1:13" ht="24" customHeight="1">
      <c r="A36" s="132"/>
      <c r="B36" s="155"/>
      <c r="C36" s="158"/>
      <c r="D36" s="37" t="s">
        <v>32</v>
      </c>
      <c r="E36" s="38">
        <f>SUM(E33:E35)</f>
        <v>1000</v>
      </c>
      <c r="F36" s="38">
        <f t="shared" ref="F36:G36" si="9">SUM(F33:F35)</f>
        <v>1000</v>
      </c>
      <c r="G36" s="38">
        <f t="shared" si="9"/>
        <v>0</v>
      </c>
      <c r="H36" s="38">
        <f t="shared" si="0"/>
        <v>1000</v>
      </c>
      <c r="I36" s="40">
        <f t="shared" si="1"/>
        <v>0</v>
      </c>
      <c r="J36" s="38"/>
    </row>
    <row r="37" spans="1:13" ht="21" customHeight="1">
      <c r="A37" s="92"/>
      <c r="B37" s="146" t="s">
        <v>28</v>
      </c>
      <c r="C37" s="146"/>
      <c r="D37" s="146"/>
      <c r="E37" s="33">
        <f>SUM(E38:E40)</f>
        <v>3300.3</v>
      </c>
      <c r="F37" s="33">
        <f t="shared" ref="F37:G37" si="10">SUM(F38:F40)</f>
        <v>3450.3</v>
      </c>
      <c r="G37" s="33">
        <f t="shared" si="10"/>
        <v>1158.3000000000002</v>
      </c>
      <c r="H37" s="33">
        <f t="shared" si="0"/>
        <v>2292</v>
      </c>
      <c r="I37" s="51">
        <f t="shared" si="1"/>
        <v>0.33570993826623774</v>
      </c>
      <c r="J37" s="33"/>
    </row>
    <row r="38" spans="1:13" s="6" customFormat="1">
      <c r="A38" s="147"/>
      <c r="B38" s="149" t="s">
        <v>19</v>
      </c>
      <c r="C38" s="149"/>
      <c r="D38" s="149"/>
      <c r="E38" s="10">
        <f t="shared" ref="E38:G40" si="11">SUM(E17+E21+E25+E29+E33)</f>
        <v>1017</v>
      </c>
      <c r="F38" s="10">
        <f t="shared" si="11"/>
        <v>1167</v>
      </c>
      <c r="G38" s="10">
        <f t="shared" si="11"/>
        <v>167</v>
      </c>
      <c r="H38" s="33">
        <f t="shared" si="0"/>
        <v>1000</v>
      </c>
      <c r="I38" s="50">
        <f>SUM(G38/F38)*100%</f>
        <v>0.143101970865467</v>
      </c>
      <c r="J38" s="7"/>
    </row>
    <row r="39" spans="1:13" s="6" customFormat="1">
      <c r="A39" s="147"/>
      <c r="B39" s="149" t="s">
        <v>20</v>
      </c>
      <c r="C39" s="149"/>
      <c r="D39" s="149"/>
      <c r="E39" s="10">
        <f t="shared" si="11"/>
        <v>2283.3000000000002</v>
      </c>
      <c r="F39" s="10">
        <f t="shared" si="11"/>
        <v>2283.3000000000002</v>
      </c>
      <c r="G39" s="10">
        <f t="shared" si="11"/>
        <v>991.30000000000007</v>
      </c>
      <c r="H39" s="33">
        <f t="shared" si="0"/>
        <v>1292</v>
      </c>
      <c r="I39" s="50">
        <f>SUM(G39/F39)*100%</f>
        <v>0.43415232339158233</v>
      </c>
      <c r="J39" s="7"/>
    </row>
    <row r="40" spans="1:13" s="6" customFormat="1" ht="15.75" thickBot="1">
      <c r="A40" s="148"/>
      <c r="B40" s="150" t="s">
        <v>21</v>
      </c>
      <c r="C40" s="150"/>
      <c r="D40" s="150"/>
      <c r="E40" s="11">
        <f t="shared" si="11"/>
        <v>0</v>
      </c>
      <c r="F40" s="11">
        <f t="shared" si="11"/>
        <v>0</v>
      </c>
      <c r="G40" s="11">
        <f t="shared" si="11"/>
        <v>0</v>
      </c>
      <c r="H40" s="33">
        <f>SUM(F40-G40)</f>
        <v>0</v>
      </c>
      <c r="I40" s="50" t="e">
        <f>SUM(G40/F40)*100%</f>
        <v>#DIV/0!</v>
      </c>
      <c r="J40" s="7"/>
    </row>
    <row r="41" spans="1:13" ht="15.75" thickBot="1">
      <c r="A41" s="151" t="s">
        <v>29</v>
      </c>
      <c r="B41" s="152"/>
      <c r="C41" s="152"/>
      <c r="D41" s="152"/>
      <c r="E41" s="152"/>
      <c r="F41" s="152"/>
      <c r="G41" s="152"/>
      <c r="H41" s="152"/>
      <c r="I41" s="152"/>
      <c r="J41" s="152"/>
    </row>
    <row r="42" spans="1:13" ht="21.75" customHeight="1">
      <c r="A42" s="163" t="s">
        <v>30</v>
      </c>
      <c r="B42" s="164" t="s">
        <v>31</v>
      </c>
      <c r="C42" s="166" t="s">
        <v>18</v>
      </c>
      <c r="D42" s="105" t="s">
        <v>19</v>
      </c>
      <c r="E42" s="106">
        <v>0</v>
      </c>
      <c r="F42" s="106">
        <v>0</v>
      </c>
      <c r="G42" s="106">
        <v>0</v>
      </c>
      <c r="H42" s="106">
        <f t="shared" ref="H42:H57" si="12">SUM(F42-G42)</f>
        <v>0</v>
      </c>
      <c r="I42" s="107" t="e">
        <f t="shared" ref="I42:I57" si="13">SUM(G42/F42)*100%</f>
        <v>#DIV/0!</v>
      </c>
      <c r="J42" s="108"/>
    </row>
    <row r="43" spans="1:13">
      <c r="A43" s="131"/>
      <c r="B43" s="160"/>
      <c r="C43" s="134"/>
      <c r="D43" s="61" t="s">
        <v>20</v>
      </c>
      <c r="E43" s="13">
        <v>445</v>
      </c>
      <c r="F43" s="13">
        <v>445</v>
      </c>
      <c r="G43" s="13">
        <v>2.4</v>
      </c>
      <c r="H43" s="13">
        <f t="shared" si="12"/>
        <v>442.6</v>
      </c>
      <c r="I43" s="49">
        <f t="shared" si="13"/>
        <v>5.3932584269662919E-3</v>
      </c>
      <c r="J43" s="109" t="s">
        <v>110</v>
      </c>
      <c r="M43" s="2">
        <v>-30</v>
      </c>
    </row>
    <row r="44" spans="1:13" ht="30" customHeight="1">
      <c r="A44" s="131"/>
      <c r="B44" s="160"/>
      <c r="C44" s="134"/>
      <c r="D44" s="61" t="s">
        <v>21</v>
      </c>
      <c r="E44" s="13">
        <v>0</v>
      </c>
      <c r="F44" s="13">
        <v>0</v>
      </c>
      <c r="G44" s="13">
        <v>0</v>
      </c>
      <c r="H44" s="13">
        <f t="shared" si="12"/>
        <v>0</v>
      </c>
      <c r="I44" s="49" t="e">
        <f t="shared" si="13"/>
        <v>#DIV/0!</v>
      </c>
      <c r="J44" s="55"/>
    </row>
    <row r="45" spans="1:13" ht="27" customHeight="1">
      <c r="A45" s="132"/>
      <c r="B45" s="165"/>
      <c r="C45" s="135"/>
      <c r="D45" s="62" t="s">
        <v>32</v>
      </c>
      <c r="E45" s="15">
        <f>SUM(E42:E44)</f>
        <v>445</v>
      </c>
      <c r="F45" s="15">
        <f>SUM(F42:F44)</f>
        <v>445</v>
      </c>
      <c r="G45" s="15">
        <f t="shared" ref="G45" si="14">SUM(G42:G44)</f>
        <v>2.4</v>
      </c>
      <c r="H45" s="38">
        <f t="shared" si="12"/>
        <v>442.6</v>
      </c>
      <c r="I45" s="40">
        <f t="shared" si="13"/>
        <v>5.3932584269662919E-3</v>
      </c>
      <c r="J45" s="68"/>
    </row>
    <row r="46" spans="1:13" ht="19.5" customHeight="1">
      <c r="A46" s="130" t="s">
        <v>33</v>
      </c>
      <c r="B46" s="159" t="s">
        <v>34</v>
      </c>
      <c r="C46" s="133" t="s">
        <v>18</v>
      </c>
      <c r="D46" s="61" t="s">
        <v>19</v>
      </c>
      <c r="E46" s="13">
        <f t="shared" ref="E46:E52" si="15">SUM(F46)</f>
        <v>0</v>
      </c>
      <c r="F46" s="13">
        <v>0</v>
      </c>
      <c r="G46" s="13">
        <v>0</v>
      </c>
      <c r="H46" s="13">
        <f t="shared" si="12"/>
        <v>0</v>
      </c>
      <c r="I46" s="49" t="e">
        <f t="shared" si="13"/>
        <v>#DIV/0!</v>
      </c>
      <c r="J46" s="55"/>
    </row>
    <row r="47" spans="1:13" ht="29.25" customHeight="1">
      <c r="A47" s="131"/>
      <c r="B47" s="160"/>
      <c r="C47" s="134"/>
      <c r="D47" s="61" t="s">
        <v>20</v>
      </c>
      <c r="E47" s="13">
        <f t="shared" si="15"/>
        <v>287</v>
      </c>
      <c r="F47" s="13">
        <v>287</v>
      </c>
      <c r="G47" s="13">
        <v>90</v>
      </c>
      <c r="H47" s="13">
        <f t="shared" si="12"/>
        <v>197</v>
      </c>
      <c r="I47" s="49">
        <f t="shared" si="13"/>
        <v>0.31358885017421601</v>
      </c>
      <c r="J47" s="109" t="s">
        <v>110</v>
      </c>
    </row>
    <row r="48" spans="1:13" ht="25.5">
      <c r="A48" s="131"/>
      <c r="B48" s="160"/>
      <c r="C48" s="134"/>
      <c r="D48" s="61" t="s">
        <v>21</v>
      </c>
      <c r="E48" s="13">
        <f t="shared" si="15"/>
        <v>0</v>
      </c>
      <c r="F48" s="13">
        <v>0</v>
      </c>
      <c r="G48" s="13">
        <v>0</v>
      </c>
      <c r="H48" s="13">
        <f t="shared" si="12"/>
        <v>0</v>
      </c>
      <c r="I48" s="49" t="e">
        <f t="shared" si="13"/>
        <v>#DIV/0!</v>
      </c>
      <c r="J48" s="55"/>
    </row>
    <row r="49" spans="1:14" ht="32.25" customHeight="1">
      <c r="A49" s="132"/>
      <c r="B49" s="165"/>
      <c r="C49" s="135"/>
      <c r="D49" s="18" t="s">
        <v>32</v>
      </c>
      <c r="E49" s="15">
        <f t="shared" si="15"/>
        <v>287</v>
      </c>
      <c r="F49" s="15">
        <f t="shared" ref="F49:G49" si="16">SUM(F46:F48)</f>
        <v>287</v>
      </c>
      <c r="G49" s="15">
        <f t="shared" si="16"/>
        <v>90</v>
      </c>
      <c r="H49" s="38">
        <f t="shared" si="12"/>
        <v>197</v>
      </c>
      <c r="I49" s="40">
        <f t="shared" si="13"/>
        <v>0.31358885017421601</v>
      </c>
      <c r="J49" s="68"/>
    </row>
    <row r="50" spans="1:14" ht="30.75" customHeight="1">
      <c r="A50" s="130" t="s">
        <v>35</v>
      </c>
      <c r="B50" s="159" t="s">
        <v>36</v>
      </c>
      <c r="C50" s="133" t="s">
        <v>18</v>
      </c>
      <c r="D50" s="61" t="s">
        <v>19</v>
      </c>
      <c r="E50" s="13">
        <f t="shared" si="15"/>
        <v>0</v>
      </c>
      <c r="F50" s="13">
        <v>0</v>
      </c>
      <c r="G50" s="13">
        <v>0</v>
      </c>
      <c r="H50" s="13">
        <f t="shared" si="12"/>
        <v>0</v>
      </c>
      <c r="I50" s="49" t="e">
        <f t="shared" si="13"/>
        <v>#DIV/0!</v>
      </c>
      <c r="J50" s="55"/>
    </row>
    <row r="51" spans="1:14" ht="27" customHeight="1">
      <c r="A51" s="131"/>
      <c r="B51" s="160"/>
      <c r="C51" s="134"/>
      <c r="D51" s="61" t="s">
        <v>20</v>
      </c>
      <c r="E51" s="13">
        <f t="shared" si="15"/>
        <v>210.1</v>
      </c>
      <c r="F51" s="13">
        <v>210.1</v>
      </c>
      <c r="G51" s="13">
        <v>0</v>
      </c>
      <c r="H51" s="13">
        <f t="shared" si="12"/>
        <v>210.1</v>
      </c>
      <c r="I51" s="49">
        <f t="shared" si="13"/>
        <v>0</v>
      </c>
      <c r="J51" s="55" t="s">
        <v>110</v>
      </c>
    </row>
    <row r="52" spans="1:14" ht="30.75" customHeight="1">
      <c r="A52" s="131"/>
      <c r="B52" s="160"/>
      <c r="C52" s="134"/>
      <c r="D52" s="61" t="s">
        <v>21</v>
      </c>
      <c r="E52" s="13">
        <f t="shared" si="15"/>
        <v>0</v>
      </c>
      <c r="F52" s="13">
        <v>0</v>
      </c>
      <c r="G52" s="13">
        <v>0</v>
      </c>
      <c r="H52" s="13">
        <f t="shared" si="12"/>
        <v>0</v>
      </c>
      <c r="I52" s="49" t="e">
        <f t="shared" si="13"/>
        <v>#DIV/0!</v>
      </c>
      <c r="J52" s="55"/>
    </row>
    <row r="53" spans="1:14" ht="30.75" customHeight="1" thickBot="1">
      <c r="A53" s="131"/>
      <c r="B53" s="160"/>
      <c r="C53" s="134"/>
      <c r="D53" s="22" t="s">
        <v>32</v>
      </c>
      <c r="E53" s="16">
        <f>SUM(E50:E52)</f>
        <v>210.1</v>
      </c>
      <c r="F53" s="16">
        <f t="shared" ref="F53:G53" si="17">SUM(F50:F52)</f>
        <v>210.1</v>
      </c>
      <c r="G53" s="16">
        <f t="shared" si="17"/>
        <v>0</v>
      </c>
      <c r="H53" s="39">
        <f t="shared" si="12"/>
        <v>210.1</v>
      </c>
      <c r="I53" s="85">
        <f t="shared" si="13"/>
        <v>0</v>
      </c>
      <c r="J53" s="86"/>
    </row>
    <row r="54" spans="1:14" s="6" customFormat="1">
      <c r="A54" s="161"/>
      <c r="B54" s="162" t="s">
        <v>37</v>
      </c>
      <c r="C54" s="162"/>
      <c r="D54" s="162"/>
      <c r="E54" s="19">
        <f>SUM(E55:E57)</f>
        <v>942.1</v>
      </c>
      <c r="F54" s="19">
        <f t="shared" ref="F54:G54" si="18">SUM(F55:F57)</f>
        <v>942.1</v>
      </c>
      <c r="G54" s="19">
        <f t="shared" si="18"/>
        <v>92.4</v>
      </c>
      <c r="H54" s="53">
        <f t="shared" si="12"/>
        <v>849.7</v>
      </c>
      <c r="I54" s="65">
        <f t="shared" si="13"/>
        <v>9.8078760216537525E-2</v>
      </c>
      <c r="J54" s="54"/>
    </row>
    <row r="55" spans="1:14" s="6" customFormat="1">
      <c r="A55" s="147"/>
      <c r="B55" s="149" t="s">
        <v>19</v>
      </c>
      <c r="C55" s="149"/>
      <c r="D55" s="149"/>
      <c r="E55" s="20">
        <f>SUM(E42+E46+E50)</f>
        <v>0</v>
      </c>
      <c r="F55" s="20">
        <f t="shared" ref="F55:G57" si="19">SUM(F42+F46+F50)</f>
        <v>0</v>
      </c>
      <c r="G55" s="20">
        <f t="shared" si="19"/>
        <v>0</v>
      </c>
      <c r="H55" s="33">
        <f t="shared" si="12"/>
        <v>0</v>
      </c>
      <c r="I55" s="51" t="e">
        <f t="shared" si="13"/>
        <v>#DIV/0!</v>
      </c>
      <c r="J55" s="23"/>
    </row>
    <row r="56" spans="1:14" s="6" customFormat="1">
      <c r="A56" s="147"/>
      <c r="B56" s="149" t="s">
        <v>20</v>
      </c>
      <c r="C56" s="149"/>
      <c r="D56" s="149"/>
      <c r="E56" s="20">
        <f>SUM(E43+E47+E51)</f>
        <v>942.1</v>
      </c>
      <c r="F56" s="20">
        <f t="shared" si="19"/>
        <v>942.1</v>
      </c>
      <c r="G56" s="20">
        <f t="shared" si="19"/>
        <v>92.4</v>
      </c>
      <c r="H56" s="33">
        <f t="shared" si="12"/>
        <v>849.7</v>
      </c>
      <c r="I56" s="51">
        <f t="shared" si="13"/>
        <v>9.8078760216537525E-2</v>
      </c>
      <c r="J56" s="23"/>
    </row>
    <row r="57" spans="1:14" s="6" customFormat="1" ht="15.75" thickBot="1">
      <c r="A57" s="148"/>
      <c r="B57" s="150" t="s">
        <v>21</v>
      </c>
      <c r="C57" s="150"/>
      <c r="D57" s="150"/>
      <c r="E57" s="21">
        <f>SUM(E44+E48+E52)</f>
        <v>0</v>
      </c>
      <c r="F57" s="21">
        <f t="shared" si="19"/>
        <v>0</v>
      </c>
      <c r="G57" s="21">
        <f t="shared" si="19"/>
        <v>0</v>
      </c>
      <c r="H57" s="56">
        <f t="shared" si="12"/>
        <v>0</v>
      </c>
      <c r="I57" s="66" t="e">
        <f t="shared" si="13"/>
        <v>#DIV/0!</v>
      </c>
      <c r="J57" s="24"/>
    </row>
    <row r="58" spans="1:14">
      <c r="A58" s="151" t="s">
        <v>38</v>
      </c>
      <c r="B58" s="152"/>
      <c r="C58" s="152"/>
      <c r="D58" s="152"/>
      <c r="E58" s="152"/>
      <c r="F58" s="152"/>
      <c r="G58" s="152"/>
      <c r="H58" s="152"/>
      <c r="I58" s="152"/>
      <c r="J58" s="152"/>
    </row>
    <row r="59" spans="1:14" ht="36.75" customHeight="1">
      <c r="A59" s="176" t="s">
        <v>39</v>
      </c>
      <c r="B59" s="178" t="s">
        <v>109</v>
      </c>
      <c r="C59" s="157" t="s">
        <v>18</v>
      </c>
      <c r="D59" s="111" t="s">
        <v>19</v>
      </c>
      <c r="E59" s="112">
        <v>700</v>
      </c>
      <c r="F59" s="112">
        <v>700</v>
      </c>
      <c r="G59" s="112">
        <v>0</v>
      </c>
      <c r="H59" s="112">
        <f>SUM(F59-G59)</f>
        <v>700</v>
      </c>
      <c r="I59" s="112">
        <f t="shared" ref="I59:I62" si="20">SUM(G59/F59)*100</f>
        <v>0</v>
      </c>
      <c r="J59" s="114" t="s">
        <v>127</v>
      </c>
      <c r="L59" s="98" t="s">
        <v>118</v>
      </c>
      <c r="N59" s="2">
        <v>402999001</v>
      </c>
    </row>
    <row r="60" spans="1:14" ht="27.75" customHeight="1">
      <c r="A60" s="176"/>
      <c r="B60" s="178"/>
      <c r="C60" s="157"/>
      <c r="D60" s="110" t="s">
        <v>20</v>
      </c>
      <c r="E60" s="13">
        <v>6720.5</v>
      </c>
      <c r="F60" s="13">
        <v>6720.5</v>
      </c>
      <c r="G60" s="13">
        <v>700</v>
      </c>
      <c r="H60" s="13">
        <f t="shared" ref="H60:H62" si="21">SUM(F60-G60)</f>
        <v>6020.5</v>
      </c>
      <c r="I60" s="13">
        <f t="shared" si="20"/>
        <v>10.415891674726582</v>
      </c>
      <c r="J60" s="109" t="s">
        <v>126</v>
      </c>
    </row>
    <row r="61" spans="1:14" ht="29.25" customHeight="1">
      <c r="A61" s="176"/>
      <c r="B61" s="178"/>
      <c r="C61" s="157"/>
      <c r="D61" s="99" t="s">
        <v>21</v>
      </c>
      <c r="E61" s="13">
        <f t="shared" ref="E61" si="22">SUM(F61)</f>
        <v>0</v>
      </c>
      <c r="F61" s="13">
        <v>0</v>
      </c>
      <c r="G61" s="13">
        <v>0</v>
      </c>
      <c r="H61" s="13">
        <f t="shared" si="21"/>
        <v>0</v>
      </c>
      <c r="I61" s="13" t="e">
        <f>SUM(G61/F61)*100</f>
        <v>#DIV/0!</v>
      </c>
      <c r="J61" s="109"/>
      <c r="N61" s="98"/>
    </row>
    <row r="62" spans="1:14" ht="24.75" customHeight="1" thickBot="1">
      <c r="A62" s="177"/>
      <c r="B62" s="179"/>
      <c r="C62" s="180"/>
      <c r="D62" s="30" t="s">
        <v>32</v>
      </c>
      <c r="E62" s="31">
        <f>SUM(E59:E61)</f>
        <v>7420.5</v>
      </c>
      <c r="F62" s="31">
        <f t="shared" ref="F62:G62" si="23">SUM(F59:F61)</f>
        <v>7420.5</v>
      </c>
      <c r="G62" s="31">
        <f t="shared" si="23"/>
        <v>700</v>
      </c>
      <c r="H62" s="31">
        <f t="shared" si="21"/>
        <v>6720.5</v>
      </c>
      <c r="I62" s="31">
        <f t="shared" si="20"/>
        <v>9.4333265952429084</v>
      </c>
      <c r="J62" s="32"/>
    </row>
    <row r="63" spans="1:14" ht="3" hidden="1" customHeight="1" thickBot="1">
      <c r="A63" s="131" t="s">
        <v>40</v>
      </c>
      <c r="B63" s="181" t="s">
        <v>41</v>
      </c>
      <c r="C63" s="181" t="s">
        <v>18</v>
      </c>
      <c r="D63" s="94" t="s">
        <v>19</v>
      </c>
      <c r="E63" s="28">
        <f>SUM(F63:J63)</f>
        <v>0</v>
      </c>
      <c r="F63" s="28">
        <v>0</v>
      </c>
      <c r="G63" s="28"/>
      <c r="H63" s="28">
        <v>0</v>
      </c>
      <c r="I63" s="28">
        <v>0</v>
      </c>
      <c r="J63" s="28"/>
    </row>
    <row r="64" spans="1:14" ht="15.75" hidden="1" thickBot="1">
      <c r="A64" s="131"/>
      <c r="B64" s="181"/>
      <c r="C64" s="181"/>
      <c r="D64" s="95" t="s">
        <v>20</v>
      </c>
      <c r="E64" s="8">
        <f>SUM(F64:J64)</f>
        <v>0</v>
      </c>
      <c r="F64" s="8">
        <v>0</v>
      </c>
      <c r="G64" s="8"/>
      <c r="H64" s="8">
        <v>0</v>
      </c>
      <c r="I64" s="8">
        <v>0</v>
      </c>
      <c r="J64" s="8"/>
    </row>
    <row r="65" spans="1:10" ht="26.25" hidden="1" thickBot="1">
      <c r="A65" s="131"/>
      <c r="B65" s="181"/>
      <c r="C65" s="181"/>
      <c r="D65" s="95" t="s">
        <v>21</v>
      </c>
      <c r="E65" s="8">
        <f>SUM(F65:J65)</f>
        <v>0</v>
      </c>
      <c r="F65" s="8">
        <v>0</v>
      </c>
      <c r="G65" s="8"/>
      <c r="H65" s="8">
        <v>0</v>
      </c>
      <c r="I65" s="8">
        <v>0</v>
      </c>
      <c r="J65" s="8"/>
    </row>
    <row r="66" spans="1:10" ht="15.75" hidden="1" thickBot="1">
      <c r="A66" s="131"/>
      <c r="B66" s="181"/>
      <c r="C66" s="181"/>
      <c r="D66" s="93" t="s">
        <v>32</v>
      </c>
      <c r="E66" s="34">
        <f t="shared" ref="E66:I66" si="24">SUM(E63:E65)</f>
        <v>0</v>
      </c>
      <c r="F66" s="34">
        <f t="shared" si="24"/>
        <v>0</v>
      </c>
      <c r="G66" s="34"/>
      <c r="H66" s="34">
        <f t="shared" si="24"/>
        <v>0</v>
      </c>
      <c r="I66" s="34">
        <f t="shared" si="24"/>
        <v>0</v>
      </c>
      <c r="J66" s="34"/>
    </row>
    <row r="67" spans="1:10" s="6" customFormat="1">
      <c r="A67" s="167"/>
      <c r="B67" s="170" t="s">
        <v>42</v>
      </c>
      <c r="C67" s="170"/>
      <c r="D67" s="170"/>
      <c r="E67" s="19">
        <f>SUM(E68:E70)</f>
        <v>7420.5</v>
      </c>
      <c r="F67" s="19">
        <f t="shared" ref="F67:G67" si="25">SUM(F68:F70)</f>
        <v>7420.5</v>
      </c>
      <c r="G67" s="19">
        <f t="shared" si="25"/>
        <v>700</v>
      </c>
      <c r="H67" s="33">
        <f t="shared" ref="H67:H70" si="26">SUM(F67-G67)</f>
        <v>6720.5</v>
      </c>
      <c r="I67" s="51">
        <f t="shared" ref="I67:I70" si="27">SUM(G67/F67)*100%</f>
        <v>9.433326595242908E-2</v>
      </c>
      <c r="J67" s="54"/>
    </row>
    <row r="68" spans="1:10" s="6" customFormat="1">
      <c r="A68" s="168"/>
      <c r="B68" s="171" t="s">
        <v>19</v>
      </c>
      <c r="C68" s="171"/>
      <c r="D68" s="171"/>
      <c r="E68" s="20">
        <f>SUM(E59)</f>
        <v>700</v>
      </c>
      <c r="F68" s="20">
        <f t="shared" ref="F68:G70" si="28">SUM(F59)</f>
        <v>700</v>
      </c>
      <c r="G68" s="20">
        <f t="shared" si="28"/>
        <v>0</v>
      </c>
      <c r="H68" s="33">
        <f t="shared" si="26"/>
        <v>700</v>
      </c>
      <c r="I68" s="51">
        <f t="shared" si="27"/>
        <v>0</v>
      </c>
      <c r="J68" s="23"/>
    </row>
    <row r="69" spans="1:10" s="6" customFormat="1">
      <c r="A69" s="168"/>
      <c r="B69" s="171" t="s">
        <v>20</v>
      </c>
      <c r="C69" s="171"/>
      <c r="D69" s="171"/>
      <c r="E69" s="20">
        <f>SUM(E60)</f>
        <v>6720.5</v>
      </c>
      <c r="F69" s="20">
        <f t="shared" si="28"/>
        <v>6720.5</v>
      </c>
      <c r="G69" s="20">
        <f t="shared" si="28"/>
        <v>700</v>
      </c>
      <c r="H69" s="33">
        <f t="shared" si="26"/>
        <v>6020.5</v>
      </c>
      <c r="I69" s="51">
        <f t="shared" si="27"/>
        <v>0.10415891674726582</v>
      </c>
      <c r="J69" s="23"/>
    </row>
    <row r="70" spans="1:10" s="6" customFormat="1" ht="15.75" thickBot="1">
      <c r="A70" s="169"/>
      <c r="B70" s="172" t="s">
        <v>21</v>
      </c>
      <c r="C70" s="172"/>
      <c r="D70" s="172"/>
      <c r="E70" s="90">
        <f>SUM(E61)</f>
        <v>0</v>
      </c>
      <c r="F70" s="90">
        <f t="shared" si="28"/>
        <v>0</v>
      </c>
      <c r="G70" s="90">
        <f t="shared" si="28"/>
        <v>0</v>
      </c>
      <c r="H70" s="52">
        <f t="shared" si="26"/>
        <v>0</v>
      </c>
      <c r="I70" s="88" t="e">
        <f t="shared" si="27"/>
        <v>#DIV/0!</v>
      </c>
      <c r="J70" s="89"/>
    </row>
    <row r="71" spans="1:10" ht="15.75" thickBot="1">
      <c r="A71" s="173" t="s">
        <v>43</v>
      </c>
      <c r="B71" s="174"/>
      <c r="C71" s="174"/>
      <c r="D71" s="174"/>
      <c r="E71" s="174"/>
      <c r="F71" s="174"/>
      <c r="G71" s="174"/>
      <c r="H71" s="174"/>
      <c r="I71" s="174"/>
      <c r="J71" s="175"/>
    </row>
    <row r="72" spans="1:10" s="29" customFormat="1" ht="22.5" customHeight="1">
      <c r="A72" s="163" t="s">
        <v>44</v>
      </c>
      <c r="B72" s="184" t="s">
        <v>45</v>
      </c>
      <c r="C72" s="184" t="s">
        <v>18</v>
      </c>
      <c r="D72" s="100" t="s">
        <v>19</v>
      </c>
      <c r="E72" s="115">
        <f>+E76+E80+E84+E88+E92</f>
        <v>0</v>
      </c>
      <c r="F72" s="106">
        <v>0</v>
      </c>
      <c r="G72" s="106">
        <v>0</v>
      </c>
      <c r="H72" s="106">
        <f t="shared" ref="H72:H75" si="29">SUM(F72-G72)</f>
        <v>0</v>
      </c>
      <c r="I72" s="106" t="e">
        <f t="shared" ref="I72:I75" si="30">SUM(G72/F72)*100</f>
        <v>#DIV/0!</v>
      </c>
      <c r="J72" s="108"/>
    </row>
    <row r="73" spans="1:10" s="29" customFormat="1" ht="39" customHeight="1">
      <c r="A73" s="131"/>
      <c r="B73" s="181"/>
      <c r="C73" s="181"/>
      <c r="D73" s="99" t="s">
        <v>20</v>
      </c>
      <c r="E73" s="13">
        <v>1442.2</v>
      </c>
      <c r="F73" s="13">
        <v>1442.2</v>
      </c>
      <c r="G73" s="13">
        <v>113</v>
      </c>
      <c r="H73" s="13">
        <f t="shared" si="29"/>
        <v>1329.2</v>
      </c>
      <c r="I73" s="13">
        <f t="shared" si="30"/>
        <v>7.8352516987935088</v>
      </c>
      <c r="J73" s="55" t="s">
        <v>128</v>
      </c>
    </row>
    <row r="74" spans="1:10" s="29" customFormat="1" ht="25.5">
      <c r="A74" s="131"/>
      <c r="B74" s="181"/>
      <c r="C74" s="181"/>
      <c r="D74" s="99" t="s">
        <v>21</v>
      </c>
      <c r="E74" s="13">
        <v>0</v>
      </c>
      <c r="F74" s="13">
        <v>0</v>
      </c>
      <c r="G74" s="13">
        <v>0</v>
      </c>
      <c r="H74" s="13">
        <f t="shared" si="29"/>
        <v>0</v>
      </c>
      <c r="I74" s="13" t="e">
        <f t="shared" si="30"/>
        <v>#DIV/0!</v>
      </c>
      <c r="J74" s="55"/>
    </row>
    <row r="75" spans="1:10" ht="26.25" customHeight="1">
      <c r="A75" s="132"/>
      <c r="B75" s="183"/>
      <c r="C75" s="183"/>
      <c r="D75" s="18" t="s">
        <v>32</v>
      </c>
      <c r="E75" s="15">
        <f>SUM(E72:E74)</f>
        <v>1442.2</v>
      </c>
      <c r="F75" s="15">
        <f>SUM(F72:F74)</f>
        <v>1442.2</v>
      </c>
      <c r="G75" s="15">
        <f t="shared" ref="G75" si="31">SUM(G72:G74)</f>
        <v>113</v>
      </c>
      <c r="H75" s="15">
        <f t="shared" si="29"/>
        <v>1329.2</v>
      </c>
      <c r="I75" s="15">
        <f t="shared" si="30"/>
        <v>7.8352516987935088</v>
      </c>
      <c r="J75" s="69"/>
    </row>
    <row r="76" spans="1:10" s="29" customFormat="1" ht="15" customHeight="1">
      <c r="A76" s="130" t="s">
        <v>46</v>
      </c>
      <c r="B76" s="182" t="s">
        <v>47</v>
      </c>
      <c r="C76" s="182" t="s">
        <v>18</v>
      </c>
      <c r="D76" s="99" t="s">
        <v>19</v>
      </c>
      <c r="E76" s="13">
        <f t="shared" ref="E76:E94" si="32">SUM(F76)</f>
        <v>0</v>
      </c>
      <c r="F76" s="13">
        <v>0</v>
      </c>
      <c r="G76" s="13">
        <v>0</v>
      </c>
      <c r="H76" s="13">
        <f t="shared" ref="H76:H95" si="33">SUM(F76-G76)</f>
        <v>0</v>
      </c>
      <c r="I76" s="13" t="e">
        <f t="shared" ref="I76:I95" si="34">SUM(G76/F76)*100</f>
        <v>#DIV/0!</v>
      </c>
      <c r="J76" s="55"/>
    </row>
    <row r="77" spans="1:10" s="29" customFormat="1" ht="19.5" customHeight="1">
      <c r="A77" s="131"/>
      <c r="B77" s="181"/>
      <c r="C77" s="181"/>
      <c r="D77" s="99" t="s">
        <v>20</v>
      </c>
      <c r="E77" s="13">
        <f t="shared" si="32"/>
        <v>2052.5</v>
      </c>
      <c r="F77" s="13">
        <v>2052.5</v>
      </c>
      <c r="G77" s="13">
        <v>883.7</v>
      </c>
      <c r="H77" s="13">
        <f t="shared" si="33"/>
        <v>1168.8</v>
      </c>
      <c r="I77" s="13">
        <f t="shared" si="34"/>
        <v>43.054811205846534</v>
      </c>
      <c r="J77" s="55" t="s">
        <v>130</v>
      </c>
    </row>
    <row r="78" spans="1:10" s="29" customFormat="1" ht="25.5">
      <c r="A78" s="131"/>
      <c r="B78" s="181"/>
      <c r="C78" s="181"/>
      <c r="D78" s="99" t="s">
        <v>21</v>
      </c>
      <c r="E78" s="13">
        <v>0</v>
      </c>
      <c r="F78" s="13">
        <v>0</v>
      </c>
      <c r="G78" s="13">
        <v>0</v>
      </c>
      <c r="H78" s="13">
        <f t="shared" si="33"/>
        <v>0</v>
      </c>
      <c r="I78" s="13" t="e">
        <f t="shared" si="34"/>
        <v>#DIV/0!</v>
      </c>
      <c r="J78" s="55"/>
    </row>
    <row r="79" spans="1:10" ht="34.5" customHeight="1">
      <c r="A79" s="132"/>
      <c r="B79" s="183"/>
      <c r="C79" s="183"/>
      <c r="D79" s="14" t="s">
        <v>32</v>
      </c>
      <c r="E79" s="15">
        <f>SUM(E76:E78)</f>
        <v>2052.5</v>
      </c>
      <c r="F79" s="15">
        <f t="shared" ref="F79:G79" si="35">SUM(F76:F78)</f>
        <v>2052.5</v>
      </c>
      <c r="G79" s="15">
        <f t="shared" si="35"/>
        <v>883.7</v>
      </c>
      <c r="H79" s="15">
        <f t="shared" si="33"/>
        <v>1168.8</v>
      </c>
      <c r="I79" s="15">
        <f t="shared" si="34"/>
        <v>43.054811205846534</v>
      </c>
      <c r="J79" s="69"/>
    </row>
    <row r="80" spans="1:10" s="29" customFormat="1" ht="27" customHeight="1">
      <c r="A80" s="130" t="s">
        <v>48</v>
      </c>
      <c r="B80" s="182" t="s">
        <v>49</v>
      </c>
      <c r="C80" s="182" t="s">
        <v>18</v>
      </c>
      <c r="D80" s="99" t="s">
        <v>19</v>
      </c>
      <c r="E80" s="13">
        <f t="shared" si="32"/>
        <v>0</v>
      </c>
      <c r="F80" s="13">
        <v>0</v>
      </c>
      <c r="G80" s="13">
        <v>0</v>
      </c>
      <c r="H80" s="13">
        <f t="shared" si="33"/>
        <v>0</v>
      </c>
      <c r="I80" s="13" t="e">
        <f t="shared" si="34"/>
        <v>#DIV/0!</v>
      </c>
      <c r="J80" s="55"/>
    </row>
    <row r="81" spans="1:10" s="29" customFormat="1" ht="28.5" customHeight="1">
      <c r="A81" s="131"/>
      <c r="B81" s="181"/>
      <c r="C81" s="181"/>
      <c r="D81" s="99" t="s">
        <v>20</v>
      </c>
      <c r="E81" s="13">
        <f t="shared" si="32"/>
        <v>652</v>
      </c>
      <c r="F81" s="13">
        <v>652</v>
      </c>
      <c r="G81" s="13">
        <v>441.5</v>
      </c>
      <c r="H81" s="13">
        <f t="shared" si="33"/>
        <v>210.5</v>
      </c>
      <c r="I81" s="13">
        <f t="shared" si="34"/>
        <v>67.714723926380373</v>
      </c>
      <c r="J81" s="113" t="s">
        <v>129</v>
      </c>
    </row>
    <row r="82" spans="1:10" s="29" customFormat="1" ht="25.5">
      <c r="A82" s="131"/>
      <c r="B82" s="181"/>
      <c r="C82" s="181"/>
      <c r="D82" s="99" t="s">
        <v>21</v>
      </c>
      <c r="E82" s="13">
        <v>0</v>
      </c>
      <c r="F82" s="13">
        <v>0</v>
      </c>
      <c r="G82" s="13">
        <v>0</v>
      </c>
      <c r="H82" s="13">
        <f t="shared" si="33"/>
        <v>0</v>
      </c>
      <c r="I82" s="13" t="e">
        <f t="shared" si="34"/>
        <v>#DIV/0!</v>
      </c>
      <c r="J82" s="55"/>
    </row>
    <row r="83" spans="1:10" ht="23.25" customHeight="1">
      <c r="A83" s="132"/>
      <c r="B83" s="183"/>
      <c r="C83" s="183"/>
      <c r="D83" s="14" t="s">
        <v>32</v>
      </c>
      <c r="E83" s="15">
        <f>SUM(E80:E82)</f>
        <v>652</v>
      </c>
      <c r="F83" s="15">
        <f t="shared" ref="F83:G83" si="36">SUM(F80:F82)</f>
        <v>652</v>
      </c>
      <c r="G83" s="15">
        <f t="shared" si="36"/>
        <v>441.5</v>
      </c>
      <c r="H83" s="15">
        <f t="shared" si="33"/>
        <v>210.5</v>
      </c>
      <c r="I83" s="15">
        <f t="shared" si="34"/>
        <v>67.714723926380373</v>
      </c>
      <c r="J83" s="70"/>
    </row>
    <row r="84" spans="1:10" ht="15" customHeight="1">
      <c r="A84" s="130" t="s">
        <v>50</v>
      </c>
      <c r="B84" s="182" t="s">
        <v>51</v>
      </c>
      <c r="C84" s="182" t="s">
        <v>18</v>
      </c>
      <c r="D84" s="99" t="s">
        <v>19</v>
      </c>
      <c r="E84" s="13">
        <f t="shared" si="32"/>
        <v>0</v>
      </c>
      <c r="F84" s="13">
        <v>0</v>
      </c>
      <c r="G84" s="13">
        <v>0</v>
      </c>
      <c r="H84" s="13">
        <f t="shared" si="33"/>
        <v>0</v>
      </c>
      <c r="I84" s="13" t="e">
        <f t="shared" si="34"/>
        <v>#DIV/0!</v>
      </c>
      <c r="J84" s="55"/>
    </row>
    <row r="85" spans="1:10" ht="46.5" customHeight="1">
      <c r="A85" s="131"/>
      <c r="B85" s="181"/>
      <c r="C85" s="181"/>
      <c r="D85" s="99" t="s">
        <v>20</v>
      </c>
      <c r="E85" s="13">
        <v>42.3</v>
      </c>
      <c r="F85" s="13">
        <v>42.3</v>
      </c>
      <c r="G85" s="13">
        <v>11.1</v>
      </c>
      <c r="H85" s="13">
        <f t="shared" si="33"/>
        <v>31.199999999999996</v>
      </c>
      <c r="I85" s="13">
        <f t="shared" si="34"/>
        <v>26.24113475177305</v>
      </c>
      <c r="J85" s="113" t="s">
        <v>131</v>
      </c>
    </row>
    <row r="86" spans="1:10" ht="25.5">
      <c r="A86" s="131"/>
      <c r="B86" s="181"/>
      <c r="C86" s="181"/>
      <c r="D86" s="99" t="s">
        <v>21</v>
      </c>
      <c r="E86" s="13">
        <v>0</v>
      </c>
      <c r="F86" s="13">
        <v>0</v>
      </c>
      <c r="G86" s="13">
        <v>0</v>
      </c>
      <c r="H86" s="13">
        <f t="shared" si="33"/>
        <v>0</v>
      </c>
      <c r="I86" s="13" t="e">
        <f t="shared" si="34"/>
        <v>#DIV/0!</v>
      </c>
      <c r="J86" s="55"/>
    </row>
    <row r="87" spans="1:10" ht="22.5" customHeight="1">
      <c r="A87" s="132"/>
      <c r="B87" s="183"/>
      <c r="C87" s="183"/>
      <c r="D87" s="14" t="s">
        <v>32</v>
      </c>
      <c r="E87" s="15">
        <f>SUM(E84:E86)</f>
        <v>42.3</v>
      </c>
      <c r="F87" s="15">
        <f t="shared" ref="F87:G87" si="37">SUM(F84:F86)</f>
        <v>42.3</v>
      </c>
      <c r="G87" s="15">
        <f t="shared" si="37"/>
        <v>11.1</v>
      </c>
      <c r="H87" s="15">
        <f t="shared" si="33"/>
        <v>31.199999999999996</v>
      </c>
      <c r="I87" s="15">
        <f t="shared" si="34"/>
        <v>26.24113475177305</v>
      </c>
      <c r="J87" s="70"/>
    </row>
    <row r="88" spans="1:10" s="29" customFormat="1">
      <c r="A88" s="130" t="s">
        <v>52</v>
      </c>
      <c r="B88" s="182" t="s">
        <v>53</v>
      </c>
      <c r="C88" s="182" t="s">
        <v>54</v>
      </c>
      <c r="D88" s="61" t="s">
        <v>19</v>
      </c>
      <c r="E88" s="13">
        <f t="shared" si="32"/>
        <v>0</v>
      </c>
      <c r="F88" s="13">
        <v>0</v>
      </c>
      <c r="G88" s="13">
        <v>0</v>
      </c>
      <c r="H88" s="13">
        <f t="shared" si="33"/>
        <v>0</v>
      </c>
      <c r="I88" s="13" t="e">
        <f t="shared" si="34"/>
        <v>#DIV/0!</v>
      </c>
      <c r="J88" s="55"/>
    </row>
    <row r="89" spans="1:10" s="29" customFormat="1" ht="23.25" customHeight="1">
      <c r="A89" s="131"/>
      <c r="B89" s="181"/>
      <c r="C89" s="181"/>
      <c r="D89" s="61" t="s">
        <v>20</v>
      </c>
      <c r="E89" s="13">
        <v>13733.5</v>
      </c>
      <c r="F89" s="13">
        <v>13733.5</v>
      </c>
      <c r="G89" s="13">
        <v>9485.2999999999993</v>
      </c>
      <c r="H89" s="13">
        <f t="shared" si="33"/>
        <v>4248.2000000000007</v>
      </c>
      <c r="I89" s="13">
        <f t="shared" si="34"/>
        <v>69.066880256307556</v>
      </c>
      <c r="J89" s="113"/>
    </row>
    <row r="90" spans="1:10" s="29" customFormat="1" ht="25.5">
      <c r="A90" s="131"/>
      <c r="B90" s="181"/>
      <c r="C90" s="181"/>
      <c r="D90" s="99" t="s">
        <v>21</v>
      </c>
      <c r="E90" s="13">
        <v>0</v>
      </c>
      <c r="F90" s="13">
        <v>0</v>
      </c>
      <c r="G90" s="13">
        <v>0</v>
      </c>
      <c r="H90" s="13">
        <f t="shared" si="33"/>
        <v>0</v>
      </c>
      <c r="I90" s="13" t="e">
        <f t="shared" si="34"/>
        <v>#DIV/0!</v>
      </c>
      <c r="J90" s="55"/>
    </row>
    <row r="91" spans="1:10" ht="22.5" customHeight="1">
      <c r="A91" s="132"/>
      <c r="B91" s="183"/>
      <c r="C91" s="183"/>
      <c r="D91" s="25" t="s">
        <v>32</v>
      </c>
      <c r="E91" s="15">
        <f>SUM(E88:E90)</f>
        <v>13733.5</v>
      </c>
      <c r="F91" s="15">
        <f t="shared" ref="F91:G91" si="38">SUM(F88:F90)</f>
        <v>13733.5</v>
      </c>
      <c r="G91" s="15">
        <f t="shared" si="38"/>
        <v>9485.2999999999993</v>
      </c>
      <c r="H91" s="15">
        <f t="shared" si="33"/>
        <v>4248.2000000000007</v>
      </c>
      <c r="I91" s="15">
        <f t="shared" si="34"/>
        <v>69.066880256307556</v>
      </c>
      <c r="J91" s="70"/>
    </row>
    <row r="92" spans="1:10">
      <c r="A92" s="130" t="s">
        <v>55</v>
      </c>
      <c r="B92" s="182" t="s">
        <v>56</v>
      </c>
      <c r="C92" s="182" t="s">
        <v>18</v>
      </c>
      <c r="D92" s="99" t="s">
        <v>19</v>
      </c>
      <c r="E92" s="13">
        <f t="shared" si="32"/>
        <v>0</v>
      </c>
      <c r="F92" s="13">
        <v>0</v>
      </c>
      <c r="G92" s="13">
        <v>0</v>
      </c>
      <c r="H92" s="13">
        <f t="shared" si="33"/>
        <v>0</v>
      </c>
      <c r="I92" s="13" t="e">
        <f t="shared" si="34"/>
        <v>#DIV/0!</v>
      </c>
      <c r="J92" s="55"/>
    </row>
    <row r="93" spans="1:10" ht="84" customHeight="1">
      <c r="A93" s="131"/>
      <c r="B93" s="181"/>
      <c r="C93" s="181"/>
      <c r="D93" s="99" t="s">
        <v>20</v>
      </c>
      <c r="E93" s="13">
        <v>7394.2</v>
      </c>
      <c r="F93" s="13">
        <v>7394.2</v>
      </c>
      <c r="G93" s="13">
        <v>0</v>
      </c>
      <c r="H93" s="13">
        <f t="shared" si="33"/>
        <v>7394.2</v>
      </c>
      <c r="I93" s="13">
        <f t="shared" si="34"/>
        <v>0</v>
      </c>
      <c r="J93" s="113" t="s">
        <v>132</v>
      </c>
    </row>
    <row r="94" spans="1:10" ht="25.5">
      <c r="A94" s="131"/>
      <c r="B94" s="181"/>
      <c r="C94" s="181"/>
      <c r="D94" s="99" t="s">
        <v>21</v>
      </c>
      <c r="E94" s="13">
        <f t="shared" si="32"/>
        <v>0</v>
      </c>
      <c r="F94" s="13">
        <v>0</v>
      </c>
      <c r="G94" s="13">
        <v>0</v>
      </c>
      <c r="H94" s="13">
        <f t="shared" si="33"/>
        <v>0</v>
      </c>
      <c r="I94" s="13" t="e">
        <f t="shared" si="34"/>
        <v>#DIV/0!</v>
      </c>
      <c r="J94" s="55"/>
    </row>
    <row r="95" spans="1:10" ht="24" customHeight="1" thickBot="1">
      <c r="A95" s="131"/>
      <c r="B95" s="181"/>
      <c r="C95" s="181"/>
      <c r="D95" s="26" t="s">
        <v>32</v>
      </c>
      <c r="E95" s="16">
        <f>SUM(E92:E94)</f>
        <v>7394.2</v>
      </c>
      <c r="F95" s="16">
        <f t="shared" ref="F95:G95" si="39">SUM(F92:F94)</f>
        <v>7394.2</v>
      </c>
      <c r="G95" s="16">
        <f t="shared" si="39"/>
        <v>0</v>
      </c>
      <c r="H95" s="16">
        <f t="shared" si="33"/>
        <v>7394.2</v>
      </c>
      <c r="I95" s="16">
        <f t="shared" si="34"/>
        <v>0</v>
      </c>
      <c r="J95" s="71"/>
    </row>
    <row r="96" spans="1:10" s="6" customFormat="1">
      <c r="A96" s="161"/>
      <c r="B96" s="162" t="s">
        <v>57</v>
      </c>
      <c r="C96" s="162"/>
      <c r="D96" s="162"/>
      <c r="E96" s="19">
        <f>SUM(E97:E99)</f>
        <v>25316.7</v>
      </c>
      <c r="F96" s="19">
        <f t="shared" ref="F96:G96" si="40">SUM(F97:F99)</f>
        <v>25316.7</v>
      </c>
      <c r="G96" s="19">
        <f t="shared" si="40"/>
        <v>10934.599999999999</v>
      </c>
      <c r="H96" s="33">
        <f t="shared" ref="H96:H99" si="41">SUM(F96-G96)</f>
        <v>14382.100000000002</v>
      </c>
      <c r="I96" s="51">
        <f t="shared" ref="I96:I99" si="42">SUM(G96/F96)*100%</f>
        <v>0.43191253204406571</v>
      </c>
      <c r="J96" s="54"/>
    </row>
    <row r="97" spans="1:10" s="6" customFormat="1">
      <c r="A97" s="147"/>
      <c r="B97" s="149" t="s">
        <v>19</v>
      </c>
      <c r="C97" s="149"/>
      <c r="D97" s="149"/>
      <c r="E97" s="20">
        <f>SUM(E76+E80+E84+E88+E92)</f>
        <v>0</v>
      </c>
      <c r="F97" s="20">
        <f t="shared" ref="F97:G99" si="43">SUM(F76+F80+F84+F88+F92)</f>
        <v>0</v>
      </c>
      <c r="G97" s="20">
        <f t="shared" si="43"/>
        <v>0</v>
      </c>
      <c r="H97" s="33">
        <f t="shared" si="41"/>
        <v>0</v>
      </c>
      <c r="I97" s="51" t="e">
        <f t="shared" si="42"/>
        <v>#DIV/0!</v>
      </c>
      <c r="J97" s="23"/>
    </row>
    <row r="98" spans="1:10" s="6" customFormat="1">
      <c r="A98" s="147"/>
      <c r="B98" s="149" t="s">
        <v>20</v>
      </c>
      <c r="C98" s="149"/>
      <c r="D98" s="149"/>
      <c r="E98" s="20">
        <f>SUM(E73+E77+E81+E85+E89+E93)</f>
        <v>25316.7</v>
      </c>
      <c r="F98" s="20">
        <f t="shared" ref="F98:G98" si="44">SUM(F73+F77+F81+F85+F89+F93)</f>
        <v>25316.7</v>
      </c>
      <c r="G98" s="20">
        <f t="shared" si="44"/>
        <v>10934.599999999999</v>
      </c>
      <c r="H98" s="33">
        <f t="shared" si="41"/>
        <v>14382.100000000002</v>
      </c>
      <c r="I98" s="51">
        <f t="shared" si="42"/>
        <v>0.43191253204406571</v>
      </c>
      <c r="J98" s="23"/>
    </row>
    <row r="99" spans="1:10" s="6" customFormat="1" ht="15.75" thickBot="1">
      <c r="A99" s="148"/>
      <c r="B99" s="150" t="s">
        <v>21</v>
      </c>
      <c r="C99" s="150"/>
      <c r="D99" s="150"/>
      <c r="E99" s="21">
        <f>SUM(E78+E82+E86+E90+E94)</f>
        <v>0</v>
      </c>
      <c r="F99" s="21">
        <f t="shared" si="43"/>
        <v>0</v>
      </c>
      <c r="G99" s="21">
        <f t="shared" si="43"/>
        <v>0</v>
      </c>
      <c r="H99" s="33">
        <f t="shared" si="41"/>
        <v>0</v>
      </c>
      <c r="I99" s="51" t="e">
        <f t="shared" si="42"/>
        <v>#DIV/0!</v>
      </c>
      <c r="J99" s="24"/>
    </row>
    <row r="100" spans="1:10">
      <c r="A100" s="185" t="s">
        <v>58</v>
      </c>
      <c r="B100" s="186"/>
      <c r="C100" s="186"/>
      <c r="D100" s="186"/>
      <c r="E100" s="186"/>
      <c r="F100" s="186"/>
      <c r="G100" s="186"/>
      <c r="H100" s="186"/>
      <c r="I100" s="186"/>
      <c r="J100" s="187"/>
    </row>
    <row r="101" spans="1:10">
      <c r="A101" s="130" t="s">
        <v>59</v>
      </c>
      <c r="B101" s="182" t="s">
        <v>60</v>
      </c>
      <c r="C101" s="182" t="s">
        <v>54</v>
      </c>
      <c r="D101" s="101" t="s">
        <v>19</v>
      </c>
      <c r="E101" s="5">
        <f>SUM(F101)</f>
        <v>0</v>
      </c>
      <c r="F101" s="5">
        <v>0</v>
      </c>
      <c r="G101" s="5">
        <v>0</v>
      </c>
      <c r="H101" s="5">
        <f t="shared" ref="H101:H112" si="45">SUM(F101-G101)</f>
        <v>0</v>
      </c>
      <c r="I101" s="5" t="e">
        <f t="shared" ref="I101:I112" si="46">SUM(G101/F101)*100</f>
        <v>#DIV/0!</v>
      </c>
      <c r="J101" s="116"/>
    </row>
    <row r="102" spans="1:10">
      <c r="A102" s="131"/>
      <c r="B102" s="181"/>
      <c r="C102" s="181"/>
      <c r="D102" s="101" t="s">
        <v>20</v>
      </c>
      <c r="E102" s="5">
        <f t="shared" ref="E102:E112" si="47">SUM(F102)</f>
        <v>0</v>
      </c>
      <c r="F102" s="5">
        <v>0</v>
      </c>
      <c r="G102" s="5">
        <v>0</v>
      </c>
      <c r="H102" s="5">
        <f t="shared" si="45"/>
        <v>0</v>
      </c>
      <c r="I102" s="5" t="e">
        <f t="shared" si="46"/>
        <v>#DIV/0!</v>
      </c>
      <c r="J102" s="116"/>
    </row>
    <row r="103" spans="1:10" ht="25.5">
      <c r="A103" s="131"/>
      <c r="B103" s="181"/>
      <c r="C103" s="181"/>
      <c r="D103" s="101" t="s">
        <v>21</v>
      </c>
      <c r="E103" s="5">
        <f t="shared" si="47"/>
        <v>0</v>
      </c>
      <c r="F103" s="5">
        <v>0</v>
      </c>
      <c r="G103" s="5">
        <v>0</v>
      </c>
      <c r="H103" s="5">
        <f t="shared" si="45"/>
        <v>0</v>
      </c>
      <c r="I103" s="5" t="e">
        <f t="shared" si="46"/>
        <v>#DIV/0!</v>
      </c>
      <c r="J103" s="116"/>
    </row>
    <row r="104" spans="1:10" ht="23.25" customHeight="1">
      <c r="A104" s="132"/>
      <c r="B104" s="183"/>
      <c r="C104" s="183"/>
      <c r="D104" s="14" t="s">
        <v>32</v>
      </c>
      <c r="E104" s="15">
        <f t="shared" si="47"/>
        <v>0</v>
      </c>
      <c r="F104" s="15">
        <f t="shared" ref="F104:G104" si="48">SUM(F101:F103)</f>
        <v>0</v>
      </c>
      <c r="G104" s="15">
        <f t="shared" si="48"/>
        <v>0</v>
      </c>
      <c r="H104" s="15">
        <f t="shared" si="45"/>
        <v>0</v>
      </c>
      <c r="I104" s="15" t="e">
        <f t="shared" si="46"/>
        <v>#DIV/0!</v>
      </c>
      <c r="J104" s="68"/>
    </row>
    <row r="105" spans="1:10">
      <c r="A105" s="130" t="s">
        <v>61</v>
      </c>
      <c r="B105" s="182" t="s">
        <v>62</v>
      </c>
      <c r="C105" s="182" t="s">
        <v>54</v>
      </c>
      <c r="D105" s="101" t="s">
        <v>19</v>
      </c>
      <c r="E105" s="5">
        <f t="shared" si="47"/>
        <v>0</v>
      </c>
      <c r="F105" s="5">
        <v>0</v>
      </c>
      <c r="G105" s="5">
        <v>0</v>
      </c>
      <c r="H105" s="5">
        <f t="shared" si="45"/>
        <v>0</v>
      </c>
      <c r="I105" s="5" t="e">
        <f t="shared" si="46"/>
        <v>#DIV/0!</v>
      </c>
      <c r="J105" s="116"/>
    </row>
    <row r="106" spans="1:10">
      <c r="A106" s="131"/>
      <c r="B106" s="181"/>
      <c r="C106" s="181"/>
      <c r="D106" s="101" t="s">
        <v>20</v>
      </c>
      <c r="E106" s="5">
        <f t="shared" si="47"/>
        <v>0</v>
      </c>
      <c r="F106" s="5">
        <v>0</v>
      </c>
      <c r="G106" s="5">
        <v>0</v>
      </c>
      <c r="H106" s="5">
        <f t="shared" si="45"/>
        <v>0</v>
      </c>
      <c r="I106" s="5" t="e">
        <f t="shared" si="46"/>
        <v>#DIV/0!</v>
      </c>
      <c r="J106" s="116"/>
    </row>
    <row r="107" spans="1:10" ht="25.5">
      <c r="A107" s="131"/>
      <c r="B107" s="181"/>
      <c r="C107" s="181"/>
      <c r="D107" s="101" t="s">
        <v>21</v>
      </c>
      <c r="E107" s="5">
        <f t="shared" si="47"/>
        <v>0</v>
      </c>
      <c r="F107" s="5">
        <v>0</v>
      </c>
      <c r="G107" s="5">
        <v>0</v>
      </c>
      <c r="H107" s="5">
        <f t="shared" si="45"/>
        <v>0</v>
      </c>
      <c r="I107" s="5" t="e">
        <f t="shared" si="46"/>
        <v>#DIV/0!</v>
      </c>
      <c r="J107" s="116"/>
    </row>
    <row r="108" spans="1:10" ht="22.5" customHeight="1">
      <c r="A108" s="132"/>
      <c r="B108" s="183"/>
      <c r="C108" s="183"/>
      <c r="D108" s="63" t="s">
        <v>32</v>
      </c>
      <c r="E108" s="12">
        <f t="shared" si="47"/>
        <v>0</v>
      </c>
      <c r="F108" s="12">
        <f t="shared" ref="F108:G108" si="49">SUM(F105:F107)</f>
        <v>0</v>
      </c>
      <c r="G108" s="12">
        <f t="shared" si="49"/>
        <v>0</v>
      </c>
      <c r="H108" s="12">
        <f t="shared" si="45"/>
        <v>0</v>
      </c>
      <c r="I108" s="12" t="e">
        <f t="shared" si="46"/>
        <v>#DIV/0!</v>
      </c>
      <c r="J108" s="72"/>
    </row>
    <row r="109" spans="1:10" ht="15" customHeight="1">
      <c r="A109" s="130" t="s">
        <v>63</v>
      </c>
      <c r="B109" s="182" t="s">
        <v>64</v>
      </c>
      <c r="C109" s="182" t="s">
        <v>54</v>
      </c>
      <c r="D109" s="101" t="s">
        <v>19</v>
      </c>
      <c r="E109" s="5">
        <f t="shared" si="47"/>
        <v>0</v>
      </c>
      <c r="F109" s="5">
        <v>0</v>
      </c>
      <c r="G109" s="5">
        <v>0</v>
      </c>
      <c r="H109" s="5">
        <f t="shared" si="45"/>
        <v>0</v>
      </c>
      <c r="I109" s="5" t="e">
        <f t="shared" si="46"/>
        <v>#DIV/0!</v>
      </c>
      <c r="J109" s="116"/>
    </row>
    <row r="110" spans="1:10">
      <c r="A110" s="131"/>
      <c r="B110" s="181"/>
      <c r="C110" s="181"/>
      <c r="D110" s="101" t="s">
        <v>20</v>
      </c>
      <c r="E110" s="5">
        <f t="shared" si="47"/>
        <v>0</v>
      </c>
      <c r="F110" s="5">
        <v>0</v>
      </c>
      <c r="G110" s="5">
        <v>0</v>
      </c>
      <c r="H110" s="5">
        <f t="shared" si="45"/>
        <v>0</v>
      </c>
      <c r="I110" s="5" t="e">
        <f t="shared" si="46"/>
        <v>#DIV/0!</v>
      </c>
      <c r="J110" s="116"/>
    </row>
    <row r="111" spans="1:10" ht="25.5">
      <c r="A111" s="131"/>
      <c r="B111" s="181"/>
      <c r="C111" s="181"/>
      <c r="D111" s="101" t="s">
        <v>21</v>
      </c>
      <c r="E111" s="5">
        <f t="shared" si="47"/>
        <v>0</v>
      </c>
      <c r="F111" s="5">
        <v>0</v>
      </c>
      <c r="G111" s="5">
        <v>0</v>
      </c>
      <c r="H111" s="5">
        <f t="shared" si="45"/>
        <v>0</v>
      </c>
      <c r="I111" s="5" t="e">
        <f t="shared" si="46"/>
        <v>#DIV/0!</v>
      </c>
      <c r="J111" s="116"/>
    </row>
    <row r="112" spans="1:10" ht="24" customHeight="1" thickBot="1">
      <c r="A112" s="131"/>
      <c r="B112" s="181"/>
      <c r="C112" s="181"/>
      <c r="D112" s="35" t="s">
        <v>32</v>
      </c>
      <c r="E112" s="36">
        <f t="shared" si="47"/>
        <v>0</v>
      </c>
      <c r="F112" s="36">
        <f t="shared" ref="F112:G112" si="50">SUM(F109:F111)</f>
        <v>0</v>
      </c>
      <c r="G112" s="36">
        <f t="shared" si="50"/>
        <v>0</v>
      </c>
      <c r="H112" s="16">
        <f t="shared" si="45"/>
        <v>0</v>
      </c>
      <c r="I112" s="16" t="e">
        <f t="shared" si="46"/>
        <v>#DIV/0!</v>
      </c>
      <c r="J112" s="73"/>
    </row>
    <row r="113" spans="1:12" s="6" customFormat="1">
      <c r="A113" s="161"/>
      <c r="B113" s="162" t="s">
        <v>65</v>
      </c>
      <c r="C113" s="162"/>
      <c r="D113" s="162"/>
      <c r="E113" s="57">
        <f>SUM(E114:E116)</f>
        <v>0</v>
      </c>
      <c r="F113" s="57">
        <f t="shared" ref="F113:G113" si="51">SUM(F114:F116)</f>
        <v>0</v>
      </c>
      <c r="G113" s="57">
        <f t="shared" si="51"/>
        <v>0</v>
      </c>
      <c r="H113" s="33">
        <f t="shared" ref="H113:H116" si="52">SUM(F113-G113)</f>
        <v>0</v>
      </c>
      <c r="I113" s="51" t="e">
        <f t="shared" ref="I113:I116" si="53">SUM(G113/F113)*100%</f>
        <v>#DIV/0!</v>
      </c>
      <c r="J113" s="54"/>
    </row>
    <row r="114" spans="1:12" s="6" customFormat="1">
      <c r="A114" s="147"/>
      <c r="B114" s="149" t="s">
        <v>19</v>
      </c>
      <c r="C114" s="149"/>
      <c r="D114" s="149"/>
      <c r="E114" s="10">
        <f>SUM(E101+E105+E109)</f>
        <v>0</v>
      </c>
      <c r="F114" s="10">
        <f t="shared" ref="F114:G116" si="54">SUM(F101+F105+F109)</f>
        <v>0</v>
      </c>
      <c r="G114" s="10">
        <f t="shared" si="54"/>
        <v>0</v>
      </c>
      <c r="H114" s="33">
        <f t="shared" si="52"/>
        <v>0</v>
      </c>
      <c r="I114" s="51" t="e">
        <f t="shared" si="53"/>
        <v>#DIV/0!</v>
      </c>
      <c r="J114" s="23"/>
    </row>
    <row r="115" spans="1:12" s="6" customFormat="1">
      <c r="A115" s="147"/>
      <c r="B115" s="149" t="s">
        <v>20</v>
      </c>
      <c r="C115" s="149"/>
      <c r="D115" s="149"/>
      <c r="E115" s="10">
        <f>SUM(E102+E106+E110)</f>
        <v>0</v>
      </c>
      <c r="F115" s="10">
        <f t="shared" si="54"/>
        <v>0</v>
      </c>
      <c r="G115" s="10">
        <f t="shared" si="54"/>
        <v>0</v>
      </c>
      <c r="H115" s="33">
        <f t="shared" si="52"/>
        <v>0</v>
      </c>
      <c r="I115" s="51" t="e">
        <f t="shared" si="53"/>
        <v>#DIV/0!</v>
      </c>
      <c r="J115" s="23"/>
    </row>
    <row r="116" spans="1:12" s="6" customFormat="1" ht="15.75" thickBot="1">
      <c r="A116" s="148"/>
      <c r="B116" s="150" t="s">
        <v>21</v>
      </c>
      <c r="C116" s="150"/>
      <c r="D116" s="150"/>
      <c r="E116" s="11">
        <f>SUM(E103+E107+E111)</f>
        <v>0</v>
      </c>
      <c r="F116" s="11">
        <f t="shared" si="54"/>
        <v>0</v>
      </c>
      <c r="G116" s="11">
        <f t="shared" si="54"/>
        <v>0</v>
      </c>
      <c r="H116" s="33">
        <f t="shared" si="52"/>
        <v>0</v>
      </c>
      <c r="I116" s="51" t="e">
        <f t="shared" si="53"/>
        <v>#DIV/0!</v>
      </c>
      <c r="J116" s="24"/>
    </row>
    <row r="117" spans="1:12" ht="30" customHeight="1">
      <c r="A117" s="185" t="s">
        <v>66</v>
      </c>
      <c r="B117" s="186"/>
      <c r="C117" s="186"/>
      <c r="D117" s="186"/>
      <c r="E117" s="186"/>
      <c r="F117" s="186"/>
      <c r="G117" s="186"/>
      <c r="H117" s="186"/>
      <c r="I117" s="186"/>
      <c r="J117" s="187"/>
    </row>
    <row r="118" spans="1:12">
      <c r="A118" s="130" t="s">
        <v>67</v>
      </c>
      <c r="B118" s="182" t="s">
        <v>68</v>
      </c>
      <c r="C118" s="182" t="s">
        <v>18</v>
      </c>
      <c r="D118" s="95" t="s">
        <v>19</v>
      </c>
      <c r="E118" s="13">
        <f>SUM(F118)</f>
        <v>0</v>
      </c>
      <c r="F118" s="13">
        <v>0</v>
      </c>
      <c r="G118" s="13">
        <v>0</v>
      </c>
      <c r="H118" s="13">
        <f t="shared" ref="H118:H120" si="55">SUM(F118-G118)</f>
        <v>0</v>
      </c>
      <c r="I118" s="49" t="e">
        <f t="shared" ref="I118:I120" si="56">SUM(G118/F118)*100%</f>
        <v>#DIV/0!</v>
      </c>
      <c r="J118" s="55"/>
    </row>
    <row r="119" spans="1:12">
      <c r="A119" s="131"/>
      <c r="B119" s="181"/>
      <c r="C119" s="181"/>
      <c r="D119" s="101" t="s">
        <v>20</v>
      </c>
      <c r="E119" s="5">
        <f t="shared" ref="E119:E120" si="57">SUM(F119)</f>
        <v>15001</v>
      </c>
      <c r="F119" s="5">
        <v>15001</v>
      </c>
      <c r="G119" s="5">
        <v>8597.2999999999993</v>
      </c>
      <c r="H119" s="5">
        <f t="shared" si="55"/>
        <v>6403.7000000000007</v>
      </c>
      <c r="I119" s="102">
        <f t="shared" si="56"/>
        <v>0.57311512565828937</v>
      </c>
      <c r="J119" s="116"/>
    </row>
    <row r="120" spans="1:12" ht="25.5">
      <c r="A120" s="131"/>
      <c r="B120" s="181"/>
      <c r="C120" s="181"/>
      <c r="D120" s="101" t="s">
        <v>21</v>
      </c>
      <c r="E120" s="5">
        <f t="shared" si="57"/>
        <v>0</v>
      </c>
      <c r="F120" s="5">
        <v>0</v>
      </c>
      <c r="G120" s="5">
        <v>0</v>
      </c>
      <c r="H120" s="5">
        <f t="shared" si="55"/>
        <v>0</v>
      </c>
      <c r="I120" s="102" t="e">
        <f t="shared" si="56"/>
        <v>#DIV/0!</v>
      </c>
      <c r="J120" s="116"/>
    </row>
    <row r="121" spans="1:12" ht="24.75" customHeight="1">
      <c r="A121" s="132"/>
      <c r="B121" s="183"/>
      <c r="C121" s="183"/>
      <c r="D121" s="14" t="s">
        <v>32</v>
      </c>
      <c r="E121" s="15">
        <f>SUM(E118:E120)</f>
        <v>15001</v>
      </c>
      <c r="F121" s="15">
        <f t="shared" ref="F121:G121" si="58">SUM(F118:F120)</f>
        <v>15001</v>
      </c>
      <c r="G121" s="15">
        <f t="shared" si="58"/>
        <v>8597.2999999999993</v>
      </c>
      <c r="H121" s="15">
        <f t="shared" ref="H121" si="59">SUM(F121-G121)</f>
        <v>6403.7000000000007</v>
      </c>
      <c r="I121" s="15">
        <f t="shared" ref="I121" si="60">SUM(G121/F121)*100</f>
        <v>57.311512565828934</v>
      </c>
      <c r="J121" s="68"/>
    </row>
    <row r="122" spans="1:12" ht="18" customHeight="1">
      <c r="A122" s="130" t="s">
        <v>69</v>
      </c>
      <c r="B122" s="182" t="s">
        <v>70</v>
      </c>
      <c r="C122" s="182" t="s">
        <v>18</v>
      </c>
      <c r="D122" s="101" t="s">
        <v>19</v>
      </c>
      <c r="E122" s="5">
        <f>SUM(F122)</f>
        <v>1227</v>
      </c>
      <c r="F122" s="5">
        <v>1227</v>
      </c>
      <c r="G122" s="5">
        <v>813.3</v>
      </c>
      <c r="H122" s="5">
        <f t="shared" ref="H122:H129" si="61">SUM(F122-G122)</f>
        <v>413.70000000000005</v>
      </c>
      <c r="I122" s="102">
        <f t="shared" ref="I122:I124" si="62">SUM(G122/F122)*100%</f>
        <v>0.66283618581907089</v>
      </c>
      <c r="J122" s="116"/>
    </row>
    <row r="123" spans="1:12" ht="34.5" customHeight="1">
      <c r="A123" s="131"/>
      <c r="B123" s="181"/>
      <c r="C123" s="181"/>
      <c r="D123" s="101" t="s">
        <v>20</v>
      </c>
      <c r="E123" s="5">
        <v>41411.1</v>
      </c>
      <c r="F123" s="5">
        <v>41411.1</v>
      </c>
      <c r="G123" s="5">
        <v>21178.6</v>
      </c>
      <c r="H123" s="5">
        <f t="shared" si="61"/>
        <v>20232.5</v>
      </c>
      <c r="I123" s="102">
        <f t="shared" si="62"/>
        <v>0.51142326574275976</v>
      </c>
      <c r="J123" s="116"/>
      <c r="L123" s="2">
        <v>-2510</v>
      </c>
    </row>
    <row r="124" spans="1:12" ht="25.5">
      <c r="A124" s="131"/>
      <c r="B124" s="181"/>
      <c r="C124" s="181"/>
      <c r="D124" s="101" t="s">
        <v>21</v>
      </c>
      <c r="E124" s="5">
        <f t="shared" ref="E124" si="63">SUM(F124)</f>
        <v>0</v>
      </c>
      <c r="F124" s="5">
        <v>0</v>
      </c>
      <c r="G124" s="5">
        <v>0</v>
      </c>
      <c r="H124" s="5">
        <f t="shared" si="61"/>
        <v>0</v>
      </c>
      <c r="I124" s="102" t="e">
        <f t="shared" si="62"/>
        <v>#DIV/0!</v>
      </c>
      <c r="J124" s="116"/>
    </row>
    <row r="125" spans="1:12" ht="23.25" customHeight="1" thickBot="1">
      <c r="A125" s="190"/>
      <c r="B125" s="191"/>
      <c r="C125" s="191"/>
      <c r="D125" s="74" t="s">
        <v>32</v>
      </c>
      <c r="E125" s="31">
        <f>SUM(E122:E124)</f>
        <v>42638.1</v>
      </c>
      <c r="F125" s="31">
        <f t="shared" ref="F125:G125" si="64">SUM(F122:F124)</f>
        <v>42638.1</v>
      </c>
      <c r="G125" s="31">
        <f t="shared" si="64"/>
        <v>21991.899999999998</v>
      </c>
      <c r="H125" s="31">
        <f t="shared" si="61"/>
        <v>20646.2</v>
      </c>
      <c r="I125" s="31">
        <f t="shared" ref="I125" si="65">SUM(G125/F125)*100</f>
        <v>51.578048740445745</v>
      </c>
      <c r="J125" s="75"/>
    </row>
    <row r="126" spans="1:12" s="6" customFormat="1">
      <c r="A126" s="167"/>
      <c r="B126" s="170" t="s">
        <v>71</v>
      </c>
      <c r="C126" s="170"/>
      <c r="D126" s="170"/>
      <c r="E126" s="19">
        <f>SUM(E127:E129)</f>
        <v>57639.1</v>
      </c>
      <c r="F126" s="19">
        <f>SUM(F127:F129)</f>
        <v>57639.1</v>
      </c>
      <c r="G126" s="19">
        <f t="shared" ref="G126" si="66">SUM(G127:G129)</f>
        <v>30589.199999999997</v>
      </c>
      <c r="H126" s="33">
        <f t="shared" si="61"/>
        <v>27049.9</v>
      </c>
      <c r="I126" s="51">
        <f t="shared" ref="I126:I129" si="67">SUM(G126/F126)*100%</f>
        <v>0.53070224899417229</v>
      </c>
      <c r="J126" s="54"/>
    </row>
    <row r="127" spans="1:12" s="6" customFormat="1">
      <c r="A127" s="168"/>
      <c r="B127" s="171" t="s">
        <v>19</v>
      </c>
      <c r="C127" s="171"/>
      <c r="D127" s="171"/>
      <c r="E127" s="20">
        <f>SUM(E118+E122)</f>
        <v>1227</v>
      </c>
      <c r="F127" s="20">
        <f t="shared" ref="F127:G128" si="68">SUM(F118+F122)</f>
        <v>1227</v>
      </c>
      <c r="G127" s="20">
        <f t="shared" si="68"/>
        <v>813.3</v>
      </c>
      <c r="H127" s="33">
        <f t="shared" si="61"/>
        <v>413.70000000000005</v>
      </c>
      <c r="I127" s="51">
        <f t="shared" si="67"/>
        <v>0.66283618581907089</v>
      </c>
      <c r="J127" s="23"/>
    </row>
    <row r="128" spans="1:12" s="6" customFormat="1">
      <c r="A128" s="168"/>
      <c r="B128" s="171" t="s">
        <v>20</v>
      </c>
      <c r="C128" s="171"/>
      <c r="D128" s="171"/>
      <c r="E128" s="20">
        <f>SUM(E119+E123)</f>
        <v>56412.1</v>
      </c>
      <c r="F128" s="20">
        <f t="shared" si="68"/>
        <v>56412.1</v>
      </c>
      <c r="G128" s="20">
        <f t="shared" si="68"/>
        <v>29775.899999999998</v>
      </c>
      <c r="H128" s="33">
        <f t="shared" si="61"/>
        <v>26636.2</v>
      </c>
      <c r="I128" s="51">
        <f t="shared" si="67"/>
        <v>0.52782824961311492</v>
      </c>
      <c r="J128" s="23"/>
    </row>
    <row r="129" spans="1:11" s="6" customFormat="1" ht="15.75" thickBot="1">
      <c r="A129" s="188"/>
      <c r="B129" s="189" t="s">
        <v>21</v>
      </c>
      <c r="C129" s="189"/>
      <c r="D129" s="189"/>
      <c r="E129" s="21">
        <f>SUM(E120+E124)</f>
        <v>0</v>
      </c>
      <c r="F129" s="21">
        <f>F120+F124</f>
        <v>0</v>
      </c>
      <c r="G129" s="21">
        <f>G120+G124</f>
        <v>0</v>
      </c>
      <c r="H129" s="33">
        <f t="shared" si="61"/>
        <v>0</v>
      </c>
      <c r="I129" s="51" t="e">
        <f t="shared" si="67"/>
        <v>#DIV/0!</v>
      </c>
      <c r="J129" s="24"/>
    </row>
    <row r="130" spans="1:11" ht="30" customHeight="1" thickBot="1">
      <c r="A130" s="151" t="s">
        <v>72</v>
      </c>
      <c r="B130" s="152"/>
      <c r="C130" s="152"/>
      <c r="D130" s="152"/>
      <c r="E130" s="152"/>
      <c r="F130" s="152"/>
      <c r="G130" s="152"/>
      <c r="H130" s="152"/>
      <c r="I130" s="152"/>
      <c r="J130" s="152"/>
    </row>
    <row r="131" spans="1:11" s="29" customFormat="1">
      <c r="A131" s="163" t="s">
        <v>73</v>
      </c>
      <c r="B131" s="193" t="s">
        <v>74</v>
      </c>
      <c r="C131" s="184" t="s">
        <v>18</v>
      </c>
      <c r="D131" s="117" t="s">
        <v>19</v>
      </c>
      <c r="E131" s="118">
        <f>SUM(F131)</f>
        <v>190043.4</v>
      </c>
      <c r="F131" s="118">
        <v>190043.4</v>
      </c>
      <c r="G131" s="118">
        <v>79980.800000000003</v>
      </c>
      <c r="H131" s="118">
        <f t="shared" ref="H131:H170" si="69">SUM(F131-G131)</f>
        <v>110062.59999999999</v>
      </c>
      <c r="I131" s="119">
        <f t="shared" ref="I131:I170" si="70">SUM(G131/F131)*100%</f>
        <v>0.42085544670322678</v>
      </c>
      <c r="J131" s="120"/>
    </row>
    <row r="132" spans="1:11" s="29" customFormat="1">
      <c r="A132" s="131"/>
      <c r="B132" s="192"/>
      <c r="C132" s="181"/>
      <c r="D132" s="101" t="s">
        <v>20</v>
      </c>
      <c r="E132" s="5">
        <f t="shared" ref="E132:E164" si="71">SUM(F132)</f>
        <v>24709.599999999999</v>
      </c>
      <c r="F132" s="5">
        <v>24709.599999999999</v>
      </c>
      <c r="G132" s="5">
        <v>13383.3</v>
      </c>
      <c r="H132" s="5">
        <f t="shared" si="69"/>
        <v>11326.3</v>
      </c>
      <c r="I132" s="102">
        <f t="shared" si="70"/>
        <v>0.54162349855926439</v>
      </c>
      <c r="J132" s="116"/>
    </row>
    <row r="133" spans="1:11" s="29" customFormat="1" ht="25.5">
      <c r="A133" s="131"/>
      <c r="B133" s="192"/>
      <c r="C133" s="181"/>
      <c r="D133" s="95" t="s">
        <v>21</v>
      </c>
      <c r="E133" s="13">
        <v>25625.4</v>
      </c>
      <c r="F133" s="13">
        <v>25625.4</v>
      </c>
      <c r="G133" s="13">
        <v>13041.1</v>
      </c>
      <c r="H133" s="13">
        <f t="shared" si="69"/>
        <v>12584.300000000001</v>
      </c>
      <c r="I133" s="49">
        <f t="shared" si="70"/>
        <v>0.50891303160145795</v>
      </c>
      <c r="J133" s="55"/>
    </row>
    <row r="134" spans="1:11" ht="46.5" customHeight="1">
      <c r="A134" s="132"/>
      <c r="B134" s="192"/>
      <c r="C134" s="183"/>
      <c r="D134" s="14" t="s">
        <v>32</v>
      </c>
      <c r="E134" s="15">
        <f>SUM(E131:E133)</f>
        <v>240378.4</v>
      </c>
      <c r="F134" s="15">
        <f t="shared" ref="F134:G134" si="72">SUM(F131:F133)</f>
        <v>240378.4</v>
      </c>
      <c r="G134" s="15">
        <f t="shared" si="72"/>
        <v>106405.20000000001</v>
      </c>
      <c r="H134" s="15">
        <f t="shared" si="69"/>
        <v>133973.19999999998</v>
      </c>
      <c r="I134" s="27">
        <f t="shared" si="70"/>
        <v>0.44265707734139181</v>
      </c>
      <c r="J134" s="68"/>
    </row>
    <row r="135" spans="1:11">
      <c r="A135" s="130" t="s">
        <v>75</v>
      </c>
      <c r="B135" s="192" t="s">
        <v>76</v>
      </c>
      <c r="C135" s="182" t="s">
        <v>18</v>
      </c>
      <c r="D135" s="101" t="s">
        <v>19</v>
      </c>
      <c r="E135" s="5">
        <f>SUM(F135)</f>
        <v>81781.5</v>
      </c>
      <c r="F135" s="5">
        <v>81781.5</v>
      </c>
      <c r="G135" s="5">
        <v>43101.8</v>
      </c>
      <c r="H135" s="5">
        <f t="shared" si="69"/>
        <v>38679.699999999997</v>
      </c>
      <c r="I135" s="102">
        <f t="shared" si="70"/>
        <v>0.5270360656138614</v>
      </c>
      <c r="J135" s="116"/>
    </row>
    <row r="136" spans="1:11">
      <c r="A136" s="131"/>
      <c r="B136" s="192"/>
      <c r="C136" s="181"/>
      <c r="D136" s="101" t="s">
        <v>20</v>
      </c>
      <c r="E136" s="5">
        <v>93681.2</v>
      </c>
      <c r="F136" s="5">
        <v>93681.2</v>
      </c>
      <c r="G136" s="5">
        <v>40922.400000000001</v>
      </c>
      <c r="H136" s="5">
        <f t="shared" si="69"/>
        <v>52758.799999999996</v>
      </c>
      <c r="I136" s="102">
        <f t="shared" si="70"/>
        <v>0.43682617216688091</v>
      </c>
      <c r="J136" s="116"/>
    </row>
    <row r="137" spans="1:11" ht="25.5">
      <c r="A137" s="131"/>
      <c r="B137" s="192"/>
      <c r="C137" s="181"/>
      <c r="D137" s="95" t="s">
        <v>21</v>
      </c>
      <c r="E137" s="13">
        <v>34299.699999999997</v>
      </c>
      <c r="F137" s="13">
        <v>34299.699999999997</v>
      </c>
      <c r="G137" s="13">
        <v>16653.400000000001</v>
      </c>
      <c r="H137" s="13">
        <f t="shared" si="69"/>
        <v>17646.299999999996</v>
      </c>
      <c r="I137" s="49">
        <f t="shared" si="70"/>
        <v>0.48552611247328703</v>
      </c>
      <c r="J137" s="55"/>
    </row>
    <row r="138" spans="1:11">
      <c r="A138" s="132"/>
      <c r="B138" s="192"/>
      <c r="C138" s="183"/>
      <c r="D138" s="14" t="s">
        <v>32</v>
      </c>
      <c r="E138" s="15">
        <f>SUM(E135:E137)</f>
        <v>209762.40000000002</v>
      </c>
      <c r="F138" s="15">
        <f t="shared" ref="F138:G138" si="73">SUM(F135:F137)</f>
        <v>209762.40000000002</v>
      </c>
      <c r="G138" s="15">
        <f t="shared" si="73"/>
        <v>100677.6</v>
      </c>
      <c r="H138" s="15">
        <f t="shared" si="69"/>
        <v>109084.80000000002</v>
      </c>
      <c r="I138" s="27">
        <f t="shared" si="70"/>
        <v>0.47996018352192765</v>
      </c>
      <c r="J138" s="68"/>
    </row>
    <row r="139" spans="1:11" ht="21" customHeight="1">
      <c r="A139" s="130" t="s">
        <v>77</v>
      </c>
      <c r="B139" s="192" t="s">
        <v>78</v>
      </c>
      <c r="C139" s="182" t="s">
        <v>18</v>
      </c>
      <c r="D139" s="101" t="s">
        <v>19</v>
      </c>
      <c r="E139" s="5">
        <f t="shared" si="71"/>
        <v>498873.9</v>
      </c>
      <c r="F139" s="5">
        <v>498873.9</v>
      </c>
      <c r="G139" s="5">
        <v>277888</v>
      </c>
      <c r="H139" s="5">
        <f t="shared" si="69"/>
        <v>220985.90000000002</v>
      </c>
      <c r="I139" s="102">
        <f t="shared" si="70"/>
        <v>0.55703054419162834</v>
      </c>
      <c r="J139" s="116"/>
    </row>
    <row r="140" spans="1:11" ht="21" customHeight="1">
      <c r="A140" s="131"/>
      <c r="B140" s="192"/>
      <c r="C140" s="181"/>
      <c r="D140" s="101" t="s">
        <v>20</v>
      </c>
      <c r="E140" s="5">
        <f t="shared" si="71"/>
        <v>64300.2</v>
      </c>
      <c r="F140" s="5">
        <v>64300.2</v>
      </c>
      <c r="G140" s="5">
        <v>24411.1</v>
      </c>
      <c r="H140" s="5">
        <f t="shared" si="69"/>
        <v>39889.1</v>
      </c>
      <c r="I140" s="102">
        <f t="shared" si="70"/>
        <v>0.3796426760725472</v>
      </c>
      <c r="J140" s="116"/>
    </row>
    <row r="141" spans="1:11" ht="25.5">
      <c r="A141" s="131"/>
      <c r="B141" s="192"/>
      <c r="C141" s="181"/>
      <c r="D141" s="95" t="s">
        <v>21</v>
      </c>
      <c r="E141" s="13">
        <v>2610</v>
      </c>
      <c r="F141" s="13">
        <v>2610</v>
      </c>
      <c r="G141" s="13">
        <v>0</v>
      </c>
      <c r="H141" s="13">
        <f t="shared" si="69"/>
        <v>2610</v>
      </c>
      <c r="I141" s="49">
        <f t="shared" si="70"/>
        <v>0</v>
      </c>
      <c r="J141" s="55"/>
    </row>
    <row r="142" spans="1:11">
      <c r="A142" s="132"/>
      <c r="B142" s="192"/>
      <c r="C142" s="183"/>
      <c r="D142" s="14" t="s">
        <v>32</v>
      </c>
      <c r="E142" s="15">
        <f t="shared" si="71"/>
        <v>565784.1</v>
      </c>
      <c r="F142" s="15">
        <f t="shared" ref="F142" si="74">SUM(F139:F141)</f>
        <v>565784.1</v>
      </c>
      <c r="G142" s="15"/>
      <c r="H142" s="15">
        <f t="shared" si="69"/>
        <v>565784.1</v>
      </c>
      <c r="I142" s="27">
        <f t="shared" si="70"/>
        <v>0</v>
      </c>
      <c r="J142" s="68"/>
    </row>
    <row r="143" spans="1:11" ht="17.25" customHeight="1">
      <c r="A143" s="130" t="s">
        <v>79</v>
      </c>
      <c r="B143" s="192" t="s">
        <v>80</v>
      </c>
      <c r="C143" s="182" t="s">
        <v>18</v>
      </c>
      <c r="D143" s="101" t="s">
        <v>19</v>
      </c>
      <c r="E143" s="5">
        <f t="shared" si="71"/>
        <v>0</v>
      </c>
      <c r="F143" s="5">
        <v>0</v>
      </c>
      <c r="G143" s="5">
        <v>0</v>
      </c>
      <c r="H143" s="5">
        <f t="shared" si="69"/>
        <v>0</v>
      </c>
      <c r="I143" s="102" t="e">
        <f t="shared" si="70"/>
        <v>#DIV/0!</v>
      </c>
      <c r="J143" s="116"/>
    </row>
    <row r="144" spans="1:11" ht="17.25" customHeight="1">
      <c r="A144" s="131"/>
      <c r="B144" s="192"/>
      <c r="C144" s="181"/>
      <c r="D144" s="101" t="s">
        <v>20</v>
      </c>
      <c r="E144" s="5">
        <f t="shared" si="71"/>
        <v>97978</v>
      </c>
      <c r="F144" s="5">
        <v>97978</v>
      </c>
      <c r="G144" s="5">
        <v>55095.9</v>
      </c>
      <c r="H144" s="5">
        <f t="shared" si="69"/>
        <v>42882.1</v>
      </c>
      <c r="I144" s="102">
        <f t="shared" si="70"/>
        <v>0.56232929841392965</v>
      </c>
      <c r="J144" s="116"/>
      <c r="K144" s="98" t="s">
        <v>119</v>
      </c>
    </row>
    <row r="145" spans="1:10" ht="25.5">
      <c r="A145" s="131"/>
      <c r="B145" s="192"/>
      <c r="C145" s="181"/>
      <c r="D145" s="95" t="s">
        <v>21</v>
      </c>
      <c r="E145" s="13">
        <v>1521.2</v>
      </c>
      <c r="F145" s="13">
        <v>1521.2</v>
      </c>
      <c r="G145" s="13">
        <v>331.2</v>
      </c>
      <c r="H145" s="13">
        <f t="shared" si="69"/>
        <v>1190</v>
      </c>
      <c r="I145" s="49">
        <f t="shared" si="70"/>
        <v>0.21772285038127792</v>
      </c>
      <c r="J145" s="55"/>
    </row>
    <row r="146" spans="1:10">
      <c r="A146" s="132"/>
      <c r="B146" s="192"/>
      <c r="C146" s="183"/>
      <c r="D146" s="14" t="s">
        <v>32</v>
      </c>
      <c r="E146" s="15">
        <f>SUM(E143:E145)</f>
        <v>99499.199999999997</v>
      </c>
      <c r="F146" s="15">
        <f>SUM(F143:F145)</f>
        <v>99499.199999999997</v>
      </c>
      <c r="G146" s="15">
        <f>SUM(G143:G145)</f>
        <v>55427.1</v>
      </c>
      <c r="H146" s="15">
        <f t="shared" si="69"/>
        <v>44072.1</v>
      </c>
      <c r="I146" s="27">
        <f t="shared" si="70"/>
        <v>0.55706076028751994</v>
      </c>
      <c r="J146" s="68"/>
    </row>
    <row r="147" spans="1:10" s="29" customFormat="1" ht="15" customHeight="1">
      <c r="A147" s="130" t="s">
        <v>81</v>
      </c>
      <c r="B147" s="192" t="s">
        <v>82</v>
      </c>
      <c r="C147" s="182" t="s">
        <v>18</v>
      </c>
      <c r="D147" s="101" t="s">
        <v>19</v>
      </c>
      <c r="E147" s="5">
        <f t="shared" si="71"/>
        <v>951</v>
      </c>
      <c r="F147" s="5">
        <v>951</v>
      </c>
      <c r="G147" s="5">
        <v>301.39999999999998</v>
      </c>
      <c r="H147" s="5">
        <f t="shared" si="69"/>
        <v>649.6</v>
      </c>
      <c r="I147" s="102">
        <f t="shared" si="70"/>
        <v>0.31692954784437433</v>
      </c>
      <c r="J147" s="116"/>
    </row>
    <row r="148" spans="1:10" s="29" customFormat="1">
      <c r="A148" s="131"/>
      <c r="B148" s="192"/>
      <c r="C148" s="181"/>
      <c r="D148" s="101" t="s">
        <v>20</v>
      </c>
      <c r="E148" s="5">
        <f t="shared" si="71"/>
        <v>0</v>
      </c>
      <c r="F148" s="5">
        <v>0</v>
      </c>
      <c r="G148" s="5">
        <v>0</v>
      </c>
      <c r="H148" s="5">
        <f t="shared" si="69"/>
        <v>0</v>
      </c>
      <c r="I148" s="102" t="e">
        <f t="shared" si="70"/>
        <v>#DIV/0!</v>
      </c>
      <c r="J148" s="116"/>
    </row>
    <row r="149" spans="1:10" s="29" customFormat="1" ht="29.25" customHeight="1">
      <c r="A149" s="131"/>
      <c r="B149" s="192"/>
      <c r="C149" s="181"/>
      <c r="D149" s="101" t="s">
        <v>21</v>
      </c>
      <c r="E149" s="5">
        <v>0</v>
      </c>
      <c r="F149" s="5">
        <v>0</v>
      </c>
      <c r="G149" s="5">
        <v>0</v>
      </c>
      <c r="H149" s="5">
        <f t="shared" si="69"/>
        <v>0</v>
      </c>
      <c r="I149" s="102" t="e">
        <f t="shared" si="70"/>
        <v>#DIV/0!</v>
      </c>
      <c r="J149" s="116"/>
    </row>
    <row r="150" spans="1:10">
      <c r="A150" s="132"/>
      <c r="B150" s="192"/>
      <c r="C150" s="183"/>
      <c r="D150" s="14" t="s">
        <v>32</v>
      </c>
      <c r="E150" s="15">
        <f>SUM(E147:E149)</f>
        <v>951</v>
      </c>
      <c r="F150" s="15">
        <f t="shared" ref="F150:G150" si="75">SUM(F147:F149)</f>
        <v>951</v>
      </c>
      <c r="G150" s="15">
        <f t="shared" si="75"/>
        <v>301.39999999999998</v>
      </c>
      <c r="H150" s="15">
        <f t="shared" si="69"/>
        <v>649.6</v>
      </c>
      <c r="I150" s="27">
        <f t="shared" si="70"/>
        <v>0.31692954784437433</v>
      </c>
      <c r="J150" s="68"/>
    </row>
    <row r="151" spans="1:10" s="29" customFormat="1">
      <c r="A151" s="130" t="s">
        <v>83</v>
      </c>
      <c r="B151" s="182" t="s">
        <v>84</v>
      </c>
      <c r="C151" s="182" t="s">
        <v>18</v>
      </c>
      <c r="D151" s="101" t="s">
        <v>19</v>
      </c>
      <c r="E151" s="5">
        <f t="shared" si="71"/>
        <v>971</v>
      </c>
      <c r="F151" s="5">
        <v>971</v>
      </c>
      <c r="G151" s="5">
        <v>449.7</v>
      </c>
      <c r="H151" s="5">
        <f t="shared" si="69"/>
        <v>521.29999999999995</v>
      </c>
      <c r="I151" s="102">
        <f t="shared" si="70"/>
        <v>0.4631307929969104</v>
      </c>
      <c r="J151" s="116"/>
    </row>
    <row r="152" spans="1:10" s="29" customFormat="1">
      <c r="A152" s="131"/>
      <c r="B152" s="181"/>
      <c r="C152" s="181"/>
      <c r="D152" s="101" t="s">
        <v>20</v>
      </c>
      <c r="E152" s="5">
        <f t="shared" si="71"/>
        <v>0</v>
      </c>
      <c r="F152" s="5">
        <v>0</v>
      </c>
      <c r="G152" s="5">
        <v>0</v>
      </c>
      <c r="H152" s="5">
        <f t="shared" si="69"/>
        <v>0</v>
      </c>
      <c r="I152" s="102" t="e">
        <f t="shared" si="70"/>
        <v>#DIV/0!</v>
      </c>
      <c r="J152" s="116"/>
    </row>
    <row r="153" spans="1:10" s="29" customFormat="1" ht="42.75" customHeight="1">
      <c r="A153" s="131"/>
      <c r="B153" s="181"/>
      <c r="C153" s="181"/>
      <c r="D153" s="101" t="s">
        <v>21</v>
      </c>
      <c r="E153" s="5">
        <v>0</v>
      </c>
      <c r="F153" s="5">
        <v>0</v>
      </c>
      <c r="G153" s="5">
        <v>0</v>
      </c>
      <c r="H153" s="5">
        <f t="shared" si="69"/>
        <v>0</v>
      </c>
      <c r="I153" s="102" t="e">
        <f t="shared" si="70"/>
        <v>#DIV/0!</v>
      </c>
      <c r="J153" s="116"/>
    </row>
    <row r="154" spans="1:10">
      <c r="A154" s="132"/>
      <c r="B154" s="183"/>
      <c r="C154" s="183"/>
      <c r="D154" s="14" t="s">
        <v>32</v>
      </c>
      <c r="E154" s="15">
        <f>SUM(E151:E153)</f>
        <v>971</v>
      </c>
      <c r="F154" s="15">
        <f t="shared" ref="F154:G154" si="76">SUM(F151:F153)</f>
        <v>971</v>
      </c>
      <c r="G154" s="15">
        <f t="shared" si="76"/>
        <v>449.7</v>
      </c>
      <c r="H154" s="15">
        <f t="shared" si="69"/>
        <v>521.29999999999995</v>
      </c>
      <c r="I154" s="27">
        <f t="shared" si="70"/>
        <v>0.4631307929969104</v>
      </c>
      <c r="J154" s="72"/>
    </row>
    <row r="155" spans="1:10" s="29" customFormat="1" ht="15" customHeight="1">
      <c r="A155" s="130" t="s">
        <v>85</v>
      </c>
      <c r="B155" s="182" t="s">
        <v>86</v>
      </c>
      <c r="C155" s="182" t="s">
        <v>18</v>
      </c>
      <c r="D155" s="101" t="s">
        <v>19</v>
      </c>
      <c r="E155" s="5">
        <f t="shared" si="71"/>
        <v>0</v>
      </c>
      <c r="F155" s="5">
        <v>0</v>
      </c>
      <c r="G155" s="5">
        <v>0</v>
      </c>
      <c r="H155" s="5">
        <f t="shared" si="69"/>
        <v>0</v>
      </c>
      <c r="I155" s="102" t="e">
        <f t="shared" si="70"/>
        <v>#DIV/0!</v>
      </c>
      <c r="J155" s="116"/>
    </row>
    <row r="156" spans="1:10" s="29" customFormat="1">
      <c r="A156" s="131"/>
      <c r="B156" s="181"/>
      <c r="C156" s="181"/>
      <c r="D156" s="101" t="s">
        <v>20</v>
      </c>
      <c r="E156" s="5">
        <f t="shared" si="71"/>
        <v>790</v>
      </c>
      <c r="F156" s="5">
        <v>790</v>
      </c>
      <c r="G156" s="5">
        <v>0</v>
      </c>
      <c r="H156" s="5">
        <f t="shared" si="69"/>
        <v>790</v>
      </c>
      <c r="I156" s="102">
        <f t="shared" si="70"/>
        <v>0</v>
      </c>
      <c r="J156" s="116"/>
    </row>
    <row r="157" spans="1:10" s="29" customFormat="1" ht="25.5">
      <c r="A157" s="131"/>
      <c r="B157" s="181"/>
      <c r="C157" s="181"/>
      <c r="D157" s="101" t="s">
        <v>21</v>
      </c>
      <c r="E157" s="5">
        <v>0</v>
      </c>
      <c r="F157" s="5">
        <v>0</v>
      </c>
      <c r="G157" s="5">
        <v>0</v>
      </c>
      <c r="H157" s="5">
        <f t="shared" si="69"/>
        <v>0</v>
      </c>
      <c r="I157" s="102" t="e">
        <f t="shared" si="70"/>
        <v>#DIV/0!</v>
      </c>
      <c r="J157" s="116"/>
    </row>
    <row r="158" spans="1:10">
      <c r="A158" s="132"/>
      <c r="B158" s="183"/>
      <c r="C158" s="183"/>
      <c r="D158" s="14" t="s">
        <v>32</v>
      </c>
      <c r="E158" s="15">
        <f>SUM(E155:E157)</f>
        <v>790</v>
      </c>
      <c r="F158" s="15">
        <f t="shared" ref="F158:G158" si="77">SUM(F155:F157)</f>
        <v>790</v>
      </c>
      <c r="G158" s="15">
        <f t="shared" si="77"/>
        <v>0</v>
      </c>
      <c r="H158" s="15">
        <f t="shared" si="69"/>
        <v>790</v>
      </c>
      <c r="I158" s="27">
        <f t="shared" si="70"/>
        <v>0</v>
      </c>
      <c r="J158" s="72"/>
    </row>
    <row r="159" spans="1:10" s="29" customFormat="1" ht="15" customHeight="1">
      <c r="A159" s="130" t="s">
        <v>87</v>
      </c>
      <c r="B159" s="182" t="s">
        <v>88</v>
      </c>
      <c r="C159" s="182" t="s">
        <v>18</v>
      </c>
      <c r="D159" s="101" t="s">
        <v>19</v>
      </c>
      <c r="E159" s="5">
        <f t="shared" si="71"/>
        <v>0</v>
      </c>
      <c r="F159" s="5">
        <v>0</v>
      </c>
      <c r="G159" s="5">
        <v>0</v>
      </c>
      <c r="H159" s="5">
        <f t="shared" si="69"/>
        <v>0</v>
      </c>
      <c r="I159" s="102" t="e">
        <f t="shared" si="70"/>
        <v>#DIV/0!</v>
      </c>
      <c r="J159" s="116"/>
    </row>
    <row r="160" spans="1:10" s="29" customFormat="1">
      <c r="A160" s="131"/>
      <c r="B160" s="181"/>
      <c r="C160" s="181"/>
      <c r="D160" s="101" t="s">
        <v>20</v>
      </c>
      <c r="E160" s="5">
        <f t="shared" si="71"/>
        <v>811</v>
      </c>
      <c r="F160" s="5">
        <v>811</v>
      </c>
      <c r="G160" s="5">
        <v>388.3</v>
      </c>
      <c r="H160" s="5">
        <f>SUM(F160-G160)</f>
        <v>422.7</v>
      </c>
      <c r="I160" s="102">
        <f t="shared" si="70"/>
        <v>0.47879161528976572</v>
      </c>
      <c r="J160" s="116"/>
    </row>
    <row r="161" spans="1:10" s="29" customFormat="1" ht="25.5">
      <c r="A161" s="131"/>
      <c r="B161" s="181"/>
      <c r="C161" s="181"/>
      <c r="D161" s="101" t="s">
        <v>21</v>
      </c>
      <c r="E161" s="5">
        <v>0</v>
      </c>
      <c r="F161" s="5">
        <v>0</v>
      </c>
      <c r="G161" s="5">
        <v>0</v>
      </c>
      <c r="H161" s="5">
        <f t="shared" si="69"/>
        <v>0</v>
      </c>
      <c r="I161" s="102" t="e">
        <f t="shared" si="70"/>
        <v>#DIV/0!</v>
      </c>
      <c r="J161" s="116"/>
    </row>
    <row r="162" spans="1:10" ht="28.5" customHeight="1">
      <c r="A162" s="132"/>
      <c r="B162" s="183"/>
      <c r="C162" s="183"/>
      <c r="D162" s="14" t="s">
        <v>32</v>
      </c>
      <c r="E162" s="15">
        <f>SUM(E159:E161)</f>
        <v>811</v>
      </c>
      <c r="F162" s="15">
        <f t="shared" ref="F162:G162" si="78">SUM(F159:F161)</f>
        <v>811</v>
      </c>
      <c r="G162" s="15">
        <f t="shared" si="78"/>
        <v>388.3</v>
      </c>
      <c r="H162" s="15">
        <f t="shared" si="69"/>
        <v>422.7</v>
      </c>
      <c r="I162" s="27">
        <f t="shared" si="70"/>
        <v>0.47879161528976572</v>
      </c>
      <c r="J162" s="68"/>
    </row>
    <row r="163" spans="1:10" ht="20.25" customHeight="1">
      <c r="A163" s="130" t="s">
        <v>89</v>
      </c>
      <c r="B163" s="182" t="s">
        <v>90</v>
      </c>
      <c r="C163" s="182" t="s">
        <v>18</v>
      </c>
      <c r="D163" s="101" t="s">
        <v>19</v>
      </c>
      <c r="E163" s="5">
        <f t="shared" si="71"/>
        <v>27990</v>
      </c>
      <c r="F163" s="5">
        <v>27990</v>
      </c>
      <c r="G163" s="5">
        <v>10696.2</v>
      </c>
      <c r="H163" s="5">
        <f t="shared" si="69"/>
        <v>17293.8</v>
      </c>
      <c r="I163" s="102">
        <f t="shared" si="70"/>
        <v>0.38214362272240088</v>
      </c>
      <c r="J163" s="116"/>
    </row>
    <row r="164" spans="1:10" ht="20.25" customHeight="1">
      <c r="A164" s="131"/>
      <c r="B164" s="181"/>
      <c r="C164" s="181"/>
      <c r="D164" s="101" t="s">
        <v>20</v>
      </c>
      <c r="E164" s="5">
        <f t="shared" si="71"/>
        <v>0</v>
      </c>
      <c r="F164" s="5">
        <v>0</v>
      </c>
      <c r="G164" s="5">
        <v>0</v>
      </c>
      <c r="H164" s="5">
        <f t="shared" si="69"/>
        <v>0</v>
      </c>
      <c r="I164" s="102" t="e">
        <f t="shared" si="70"/>
        <v>#DIV/0!</v>
      </c>
      <c r="J164" s="116"/>
    </row>
    <row r="165" spans="1:10" ht="25.5">
      <c r="A165" s="131"/>
      <c r="B165" s="181"/>
      <c r="C165" s="181"/>
      <c r="D165" s="101" t="s">
        <v>21</v>
      </c>
      <c r="E165" s="5">
        <v>0</v>
      </c>
      <c r="F165" s="5">
        <v>0</v>
      </c>
      <c r="G165" s="5">
        <v>0</v>
      </c>
      <c r="H165" s="5">
        <f t="shared" si="69"/>
        <v>0</v>
      </c>
      <c r="I165" s="102" t="e">
        <f t="shared" si="70"/>
        <v>#DIV/0!</v>
      </c>
      <c r="J165" s="116"/>
    </row>
    <row r="166" spans="1:10" ht="36.75" customHeight="1" thickBot="1">
      <c r="A166" s="190"/>
      <c r="B166" s="191"/>
      <c r="C166" s="191"/>
      <c r="D166" s="76" t="s">
        <v>32</v>
      </c>
      <c r="E166" s="31">
        <f>SUM(E163:E165)</f>
        <v>27990</v>
      </c>
      <c r="F166" s="31">
        <f t="shared" ref="F166:G166" si="79">SUM(F163:F165)</f>
        <v>27990</v>
      </c>
      <c r="G166" s="31">
        <f t="shared" si="79"/>
        <v>10696.2</v>
      </c>
      <c r="H166" s="31">
        <f t="shared" si="69"/>
        <v>17293.8</v>
      </c>
      <c r="I166" s="77">
        <f t="shared" si="70"/>
        <v>0.38214362272240088</v>
      </c>
      <c r="J166" s="78"/>
    </row>
    <row r="167" spans="1:10" s="6" customFormat="1">
      <c r="A167" s="198"/>
      <c r="B167" s="199" t="s">
        <v>91</v>
      </c>
      <c r="C167" s="199"/>
      <c r="D167" s="199"/>
      <c r="E167" s="67">
        <f>SUM(E168:E170)</f>
        <v>1146937.1000000001</v>
      </c>
      <c r="F167" s="67">
        <f t="shared" ref="F167:G167" si="80">SUM(F168:F170)</f>
        <v>1146937.1000000001</v>
      </c>
      <c r="G167" s="67">
        <f t="shared" si="80"/>
        <v>576644.6</v>
      </c>
      <c r="H167" s="33">
        <f t="shared" si="69"/>
        <v>570292.50000000012</v>
      </c>
      <c r="I167" s="51">
        <f t="shared" si="70"/>
        <v>0.50276915795992638</v>
      </c>
      <c r="J167" s="64"/>
    </row>
    <row r="168" spans="1:10" s="6" customFormat="1">
      <c r="A168" s="147"/>
      <c r="B168" s="149" t="s">
        <v>19</v>
      </c>
      <c r="C168" s="149"/>
      <c r="D168" s="149"/>
      <c r="E168" s="20">
        <f>SUM(E131+E135+E139+E143+E147+E151+E155+E159+E163)</f>
        <v>800610.8</v>
      </c>
      <c r="F168" s="20">
        <f t="shared" ref="F168:G170" si="81">SUM(F131+F135+F139+F143+F147+F151+F155+F159+F163)</f>
        <v>800610.8</v>
      </c>
      <c r="G168" s="20">
        <f t="shared" si="81"/>
        <v>412417.9</v>
      </c>
      <c r="H168" s="33">
        <f t="shared" si="69"/>
        <v>388192.9</v>
      </c>
      <c r="I168" s="51">
        <f t="shared" si="70"/>
        <v>0.51512907395203766</v>
      </c>
      <c r="J168" s="7"/>
    </row>
    <row r="169" spans="1:10" s="6" customFormat="1">
      <c r="A169" s="147"/>
      <c r="B169" s="149" t="s">
        <v>20</v>
      </c>
      <c r="C169" s="149"/>
      <c r="D169" s="149"/>
      <c r="E169" s="20">
        <f>SUM(E132+E136+E140+E144+E148+E152+E156+E160+E164)</f>
        <v>282270</v>
      </c>
      <c r="F169" s="20">
        <f t="shared" si="81"/>
        <v>282270</v>
      </c>
      <c r="G169" s="20">
        <f t="shared" si="81"/>
        <v>134200.99999999997</v>
      </c>
      <c r="H169" s="33">
        <f t="shared" si="69"/>
        <v>148069.00000000003</v>
      </c>
      <c r="I169" s="51">
        <f t="shared" si="70"/>
        <v>0.47543486732561013</v>
      </c>
      <c r="J169" s="7"/>
    </row>
    <row r="170" spans="1:10" s="6" customFormat="1" ht="15.75" thickBot="1">
      <c r="A170" s="148"/>
      <c r="B170" s="150" t="s">
        <v>21</v>
      </c>
      <c r="C170" s="150"/>
      <c r="D170" s="150"/>
      <c r="E170" s="21">
        <f>SUM(E133+E137+E141+E145+E149+E153+E157+E161+E165)</f>
        <v>64056.299999999996</v>
      </c>
      <c r="F170" s="21">
        <f t="shared" si="81"/>
        <v>64056.299999999996</v>
      </c>
      <c r="G170" s="21">
        <f t="shared" si="81"/>
        <v>30025.7</v>
      </c>
      <c r="H170" s="33">
        <f t="shared" si="69"/>
        <v>34030.599999999991</v>
      </c>
      <c r="I170" s="51">
        <f t="shared" si="70"/>
        <v>0.46873921846875333</v>
      </c>
      <c r="J170" s="7"/>
    </row>
    <row r="171" spans="1:10" ht="30" customHeight="1" thickBot="1">
      <c r="A171" s="151" t="s">
        <v>92</v>
      </c>
      <c r="B171" s="152"/>
      <c r="C171" s="152"/>
      <c r="D171" s="152"/>
      <c r="E171" s="152"/>
      <c r="F171" s="152"/>
      <c r="G171" s="152"/>
      <c r="H171" s="152"/>
      <c r="I171" s="152"/>
      <c r="J171" s="152"/>
    </row>
    <row r="172" spans="1:10">
      <c r="A172" s="194" t="s">
        <v>93</v>
      </c>
      <c r="B172" s="164" t="s">
        <v>94</v>
      </c>
      <c r="C172" s="166" t="s">
        <v>18</v>
      </c>
      <c r="D172" s="117" t="s">
        <v>19</v>
      </c>
      <c r="E172" s="121">
        <f>SUM(F172)</f>
        <v>0</v>
      </c>
      <c r="F172" s="121">
        <v>0</v>
      </c>
      <c r="G172" s="121">
        <v>0</v>
      </c>
      <c r="H172" s="118">
        <f t="shared" ref="H172:H174" si="82">SUM(F172-G172)</f>
        <v>0</v>
      </c>
      <c r="I172" s="118" t="e">
        <f t="shared" ref="I172:I174" si="83">SUM(G172/F172)*100</f>
        <v>#DIV/0!</v>
      </c>
      <c r="J172" s="120"/>
    </row>
    <row r="173" spans="1:10">
      <c r="A173" s="195"/>
      <c r="B173" s="160"/>
      <c r="C173" s="134"/>
      <c r="D173" s="101" t="s">
        <v>20</v>
      </c>
      <c r="E173" s="122">
        <f t="shared" ref="E173:E181" si="84">SUM(F173)</f>
        <v>0</v>
      </c>
      <c r="F173" s="122">
        <v>0</v>
      </c>
      <c r="G173" s="122">
        <v>0</v>
      </c>
      <c r="H173" s="5">
        <f t="shared" si="82"/>
        <v>0</v>
      </c>
      <c r="I173" s="5" t="e">
        <f t="shared" si="83"/>
        <v>#DIV/0!</v>
      </c>
      <c r="J173" s="116"/>
    </row>
    <row r="174" spans="1:10" ht="25.5">
      <c r="A174" s="195"/>
      <c r="B174" s="160"/>
      <c r="C174" s="134"/>
      <c r="D174" s="101" t="s">
        <v>21</v>
      </c>
      <c r="E174" s="122">
        <f t="shared" si="84"/>
        <v>0</v>
      </c>
      <c r="F174" s="122">
        <v>0</v>
      </c>
      <c r="G174" s="122">
        <v>0</v>
      </c>
      <c r="H174" s="5">
        <f t="shared" si="82"/>
        <v>0</v>
      </c>
      <c r="I174" s="5" t="e">
        <f t="shared" si="83"/>
        <v>#DIV/0!</v>
      </c>
      <c r="J174" s="116"/>
    </row>
    <row r="175" spans="1:10" ht="25.5" customHeight="1">
      <c r="A175" s="196"/>
      <c r="B175" s="165"/>
      <c r="C175" s="135"/>
      <c r="D175" s="18" t="s">
        <v>32</v>
      </c>
      <c r="E175" s="15">
        <f>SUM(E172:E174)</f>
        <v>0</v>
      </c>
      <c r="F175" s="15">
        <f t="shared" ref="F175:G175" si="85">SUM(F172:F174)</f>
        <v>0</v>
      </c>
      <c r="G175" s="15">
        <f t="shared" si="85"/>
        <v>0</v>
      </c>
      <c r="H175" s="15">
        <f t="shared" ref="H175" si="86">SUM(F175-G175)</f>
        <v>0</v>
      </c>
      <c r="I175" s="27" t="e">
        <f t="shared" ref="I175" si="87">SUM(G175/F175)*100%</f>
        <v>#DIV/0!</v>
      </c>
      <c r="J175" s="70"/>
    </row>
    <row r="176" spans="1:10" ht="25.5">
      <c r="A176" s="197" t="s">
        <v>95</v>
      </c>
      <c r="B176" s="159" t="s">
        <v>96</v>
      </c>
      <c r="C176" s="133" t="s">
        <v>18</v>
      </c>
      <c r="D176" s="101" t="s">
        <v>19</v>
      </c>
      <c r="E176" s="5">
        <v>60</v>
      </c>
      <c r="F176" s="5">
        <v>60</v>
      </c>
      <c r="G176" s="5">
        <v>48.9</v>
      </c>
      <c r="H176" s="5">
        <f t="shared" ref="H176:H191" si="88">SUM(F176-G176)</f>
        <v>11.100000000000001</v>
      </c>
      <c r="I176" s="5">
        <f t="shared" ref="I176:I182" si="89">SUM(G176/F176)*100</f>
        <v>81.5</v>
      </c>
      <c r="J176" s="123" t="s">
        <v>133</v>
      </c>
    </row>
    <row r="177" spans="1:13" ht="29.25" customHeight="1">
      <c r="A177" s="195"/>
      <c r="B177" s="160"/>
      <c r="C177" s="134"/>
      <c r="D177" s="101" t="s">
        <v>20</v>
      </c>
      <c r="E177" s="5">
        <v>68</v>
      </c>
      <c r="F177" s="5">
        <v>68</v>
      </c>
      <c r="G177" s="5">
        <v>47.5</v>
      </c>
      <c r="H177" s="5">
        <f t="shared" si="88"/>
        <v>20.5</v>
      </c>
      <c r="I177" s="5">
        <f>SUM(G177/F177)*100</f>
        <v>69.85294117647058</v>
      </c>
      <c r="J177" s="116" t="s">
        <v>134</v>
      </c>
      <c r="L177" s="98">
        <v>13467.9</v>
      </c>
      <c r="M177" s="98" t="s">
        <v>120</v>
      </c>
    </row>
    <row r="178" spans="1:13" ht="31.5" customHeight="1">
      <c r="A178" s="195"/>
      <c r="B178" s="160"/>
      <c r="C178" s="134"/>
      <c r="D178" s="101" t="s">
        <v>21</v>
      </c>
      <c r="E178" s="5">
        <v>0</v>
      </c>
      <c r="F178" s="5">
        <v>0</v>
      </c>
      <c r="G178" s="5">
        <v>0</v>
      </c>
      <c r="H178" s="5">
        <f t="shared" si="88"/>
        <v>0</v>
      </c>
      <c r="I178" s="5" t="e">
        <f t="shared" si="89"/>
        <v>#DIV/0!</v>
      </c>
      <c r="J178" s="116"/>
    </row>
    <row r="179" spans="1:13" ht="21" customHeight="1">
      <c r="A179" s="196"/>
      <c r="B179" s="165"/>
      <c r="C179" s="135"/>
      <c r="D179" s="14" t="s">
        <v>32</v>
      </c>
      <c r="E179" s="15">
        <f>SUM(E176:E178)</f>
        <v>128</v>
      </c>
      <c r="F179" s="15">
        <f t="shared" ref="F179:G179" si="90">SUM(F176:F178)</f>
        <v>128</v>
      </c>
      <c r="G179" s="15">
        <f t="shared" si="90"/>
        <v>96.4</v>
      </c>
      <c r="H179" s="15">
        <f t="shared" si="88"/>
        <v>31.599999999999994</v>
      </c>
      <c r="I179" s="27">
        <f t="shared" ref="I179" si="91">SUM(G179/F179)*100%</f>
        <v>0.75312500000000004</v>
      </c>
      <c r="J179" s="70"/>
    </row>
    <row r="180" spans="1:13" ht="18" customHeight="1">
      <c r="A180" s="197" t="s">
        <v>97</v>
      </c>
      <c r="B180" s="159" t="s">
        <v>98</v>
      </c>
      <c r="C180" s="133" t="s">
        <v>18</v>
      </c>
      <c r="D180" s="101" t="s">
        <v>19</v>
      </c>
      <c r="E180" s="5">
        <f t="shared" si="84"/>
        <v>0</v>
      </c>
      <c r="F180" s="5">
        <v>0</v>
      </c>
      <c r="G180" s="5">
        <v>0</v>
      </c>
      <c r="H180" s="5">
        <f t="shared" si="88"/>
        <v>0</v>
      </c>
      <c r="I180" s="5" t="e">
        <f t="shared" si="89"/>
        <v>#DIV/0!</v>
      </c>
      <c r="J180" s="124"/>
    </row>
    <row r="181" spans="1:13" ht="45" customHeight="1">
      <c r="A181" s="195"/>
      <c r="B181" s="160"/>
      <c r="C181" s="134"/>
      <c r="D181" s="101" t="s">
        <v>20</v>
      </c>
      <c r="E181" s="5">
        <f t="shared" si="84"/>
        <v>3119.3</v>
      </c>
      <c r="F181" s="5">
        <v>3119.3</v>
      </c>
      <c r="G181" s="5">
        <v>1784.9</v>
      </c>
      <c r="H181" s="5">
        <f t="shared" si="88"/>
        <v>1334.4</v>
      </c>
      <c r="I181" s="5">
        <f t="shared" si="89"/>
        <v>57.221171416663999</v>
      </c>
      <c r="J181" s="124" t="s">
        <v>135</v>
      </c>
    </row>
    <row r="182" spans="1:13" ht="25.5">
      <c r="A182" s="195"/>
      <c r="B182" s="160"/>
      <c r="C182" s="134"/>
      <c r="D182" s="101" t="s">
        <v>21</v>
      </c>
      <c r="E182" s="5">
        <v>0</v>
      </c>
      <c r="F182" s="5">
        <v>0</v>
      </c>
      <c r="G182" s="5">
        <v>0</v>
      </c>
      <c r="H182" s="5">
        <f t="shared" si="88"/>
        <v>0</v>
      </c>
      <c r="I182" s="5" t="e">
        <f t="shared" si="89"/>
        <v>#DIV/0!</v>
      </c>
      <c r="J182" s="124"/>
    </row>
    <row r="183" spans="1:13" ht="21.75" customHeight="1" thickBot="1">
      <c r="A183" s="202"/>
      <c r="B183" s="203"/>
      <c r="C183" s="204"/>
      <c r="D183" s="74" t="s">
        <v>32</v>
      </c>
      <c r="E183" s="79">
        <f>SUM(E180:E182)</f>
        <v>3119.3</v>
      </c>
      <c r="F183" s="79">
        <f t="shared" ref="F183:G183" si="92">SUM(F180:F182)</f>
        <v>3119.3</v>
      </c>
      <c r="G183" s="79">
        <f t="shared" si="92"/>
        <v>1784.9</v>
      </c>
      <c r="H183" s="31">
        <f t="shared" si="88"/>
        <v>1334.4</v>
      </c>
      <c r="I183" s="77">
        <f t="shared" ref="I183:I191" si="93">SUM(G183/F183)*100%</f>
        <v>0.57221171416663996</v>
      </c>
      <c r="J183" s="75"/>
    </row>
    <row r="184" spans="1:13" s="6" customFormat="1">
      <c r="A184" s="167"/>
      <c r="B184" s="170" t="s">
        <v>99</v>
      </c>
      <c r="C184" s="170"/>
      <c r="D184" s="170"/>
      <c r="E184" s="57">
        <f>SUM(E185:E187)</f>
        <v>3247.3</v>
      </c>
      <c r="F184" s="57">
        <f>SUM(F185:F187)</f>
        <v>3247.3</v>
      </c>
      <c r="G184" s="57">
        <f>SUM(G185:G187)</f>
        <v>1881.3000000000002</v>
      </c>
      <c r="H184" s="33">
        <f t="shared" si="88"/>
        <v>1366</v>
      </c>
      <c r="I184" s="51">
        <f t="shared" si="93"/>
        <v>0.5793428386659687</v>
      </c>
      <c r="J184" s="54"/>
    </row>
    <row r="185" spans="1:13" s="6" customFormat="1">
      <c r="A185" s="168"/>
      <c r="B185" s="171" t="s">
        <v>19</v>
      </c>
      <c r="C185" s="171"/>
      <c r="D185" s="171"/>
      <c r="E185" s="10">
        <f>SUM(E172+E176+E180)</f>
        <v>60</v>
      </c>
      <c r="F185" s="10">
        <f t="shared" ref="F185:G185" si="94">SUM(F172+F176+F180)</f>
        <v>60</v>
      </c>
      <c r="G185" s="10">
        <f t="shared" si="94"/>
        <v>48.9</v>
      </c>
      <c r="H185" s="33">
        <f t="shared" si="88"/>
        <v>11.100000000000001</v>
      </c>
      <c r="I185" s="51">
        <f t="shared" si="93"/>
        <v>0.81499999999999995</v>
      </c>
      <c r="J185" s="23"/>
    </row>
    <row r="186" spans="1:13" s="6" customFormat="1">
      <c r="A186" s="168"/>
      <c r="B186" s="171" t="s">
        <v>20</v>
      </c>
      <c r="C186" s="171"/>
      <c r="D186" s="171"/>
      <c r="E186" s="10">
        <f>SUM(E173+E177+E181)</f>
        <v>3187.3</v>
      </c>
      <c r="F186" s="10">
        <f>SUM(F173+F177+F181)</f>
        <v>3187.3</v>
      </c>
      <c r="G186" s="10">
        <f>SUM(G173+G177+G181)</f>
        <v>1832.4</v>
      </c>
      <c r="H186" s="33">
        <f t="shared" si="88"/>
        <v>1354.9</v>
      </c>
      <c r="I186" s="51">
        <f t="shared" si="93"/>
        <v>0.57490666081009001</v>
      </c>
      <c r="J186" s="23"/>
    </row>
    <row r="187" spans="1:13" s="6" customFormat="1" ht="15.75" thickBot="1">
      <c r="A187" s="169"/>
      <c r="B187" s="172" t="s">
        <v>21</v>
      </c>
      <c r="C187" s="172"/>
      <c r="D187" s="172"/>
      <c r="E187" s="87">
        <f>SUM(E174+E178+E182)</f>
        <v>0</v>
      </c>
      <c r="F187" s="87">
        <f t="shared" ref="F187:G187" si="95">SUM(F174+F178+F182)</f>
        <v>0</v>
      </c>
      <c r="G187" s="87">
        <f t="shared" si="95"/>
        <v>0</v>
      </c>
      <c r="H187" s="52">
        <f t="shared" si="88"/>
        <v>0</v>
      </c>
      <c r="I187" s="88" t="e">
        <f t="shared" si="93"/>
        <v>#DIV/0!</v>
      </c>
      <c r="J187" s="89"/>
    </row>
    <row r="188" spans="1:13" s="6" customFormat="1">
      <c r="A188" s="161"/>
      <c r="B188" s="162" t="s">
        <v>100</v>
      </c>
      <c r="C188" s="162"/>
      <c r="D188" s="162"/>
      <c r="E188" s="19">
        <f>SUM(E189:E191)</f>
        <v>1244803.1000000001</v>
      </c>
      <c r="F188" s="19">
        <f t="shared" ref="F188:G188" si="96">SUM(F189:F191)</f>
        <v>1244953.1000000001</v>
      </c>
      <c r="G188" s="19">
        <f t="shared" si="96"/>
        <v>622000.39999999991</v>
      </c>
      <c r="H188" s="53">
        <f t="shared" si="88"/>
        <v>622952.70000000019</v>
      </c>
      <c r="I188" s="65">
        <f t="shared" si="93"/>
        <v>0.4996175357931153</v>
      </c>
      <c r="J188" s="54"/>
    </row>
    <row r="189" spans="1:13" s="6" customFormat="1">
      <c r="A189" s="147"/>
      <c r="B189" s="149" t="s">
        <v>19</v>
      </c>
      <c r="C189" s="149"/>
      <c r="D189" s="149"/>
      <c r="E189" s="20">
        <f>SUM(E38+E55+E68+E97+E114+E127+E168+E185)</f>
        <v>803614.8</v>
      </c>
      <c r="F189" s="20">
        <f t="shared" ref="F189:G191" si="97">F38+F55+F68+F97+F114+F127+F168+F185</f>
        <v>803764.8</v>
      </c>
      <c r="G189" s="20">
        <f t="shared" si="97"/>
        <v>413447.10000000003</v>
      </c>
      <c r="H189" s="33">
        <f t="shared" si="88"/>
        <v>390317.7</v>
      </c>
      <c r="I189" s="51">
        <f t="shared" si="93"/>
        <v>0.51438816429880985</v>
      </c>
      <c r="J189" s="23"/>
    </row>
    <row r="190" spans="1:13" s="6" customFormat="1">
      <c r="A190" s="147"/>
      <c r="B190" s="149" t="s">
        <v>20</v>
      </c>
      <c r="C190" s="149"/>
      <c r="D190" s="149"/>
      <c r="E190" s="20">
        <f>SUM(E39+E56+E69+E98+E115+E128+E169+E186)</f>
        <v>377132</v>
      </c>
      <c r="F190" s="20">
        <f t="shared" si="97"/>
        <v>377132</v>
      </c>
      <c r="G190" s="20">
        <f t="shared" si="97"/>
        <v>178527.59999999995</v>
      </c>
      <c r="H190" s="33">
        <f t="shared" si="88"/>
        <v>198604.40000000005</v>
      </c>
      <c r="I190" s="51">
        <f t="shared" si="93"/>
        <v>0.4733822640348736</v>
      </c>
      <c r="J190" s="23"/>
    </row>
    <row r="191" spans="1:13" s="6" customFormat="1" ht="15.75" thickBot="1">
      <c r="A191" s="148"/>
      <c r="B191" s="150" t="s">
        <v>21</v>
      </c>
      <c r="C191" s="150"/>
      <c r="D191" s="150"/>
      <c r="E191" s="21">
        <f>SUM(E40+E57+E70+E99+E116+E129+E170+E187)</f>
        <v>64056.299999999996</v>
      </c>
      <c r="F191" s="21">
        <f t="shared" si="97"/>
        <v>64056.299999999996</v>
      </c>
      <c r="G191" s="21">
        <f t="shared" si="97"/>
        <v>30025.7</v>
      </c>
      <c r="H191" s="56">
        <f t="shared" si="88"/>
        <v>34030.599999999991</v>
      </c>
      <c r="I191" s="66">
        <f t="shared" si="93"/>
        <v>0.46873921846875333</v>
      </c>
      <c r="J191" s="24"/>
    </row>
    <row r="192" spans="1:13" s="6" customFormat="1" ht="15.75" customHeight="1" thickBot="1">
      <c r="A192" s="200" t="s">
        <v>101</v>
      </c>
      <c r="B192" s="201"/>
      <c r="C192" s="201"/>
      <c r="D192" s="201"/>
      <c r="E192" s="201"/>
      <c r="F192" s="201"/>
      <c r="G192" s="201"/>
      <c r="H192" s="201"/>
      <c r="I192" s="201"/>
      <c r="J192" s="201"/>
    </row>
    <row r="193" spans="1:10" s="6" customFormat="1" ht="30" customHeight="1">
      <c r="A193" s="161"/>
      <c r="B193" s="162" t="s">
        <v>102</v>
      </c>
      <c r="C193" s="162"/>
      <c r="D193" s="162"/>
      <c r="E193" s="19">
        <f>SUM(E194:E196)</f>
        <v>1231069.6000000001</v>
      </c>
      <c r="F193" s="19">
        <f t="shared" ref="F193:G193" si="98">SUM(F194:F196)</f>
        <v>1231219.6000000001</v>
      </c>
      <c r="G193" s="19">
        <f t="shared" si="98"/>
        <v>612515.1</v>
      </c>
      <c r="H193" s="33">
        <f t="shared" ref="H193:H200" si="99">SUM(F193-G193)</f>
        <v>618704.50000000012</v>
      </c>
      <c r="I193" s="51">
        <f t="shared" ref="I193:I200" si="100">SUM(G193/F193)*100%</f>
        <v>0.4974864760112655</v>
      </c>
      <c r="J193" s="58"/>
    </row>
    <row r="194" spans="1:10" s="6" customFormat="1">
      <c r="A194" s="206"/>
      <c r="B194" s="149" t="s">
        <v>19</v>
      </c>
      <c r="C194" s="149"/>
      <c r="D194" s="149"/>
      <c r="E194" s="20">
        <f>SUM(E189-E198)</f>
        <v>803614.8</v>
      </c>
      <c r="F194" s="20">
        <f>F189-F198</f>
        <v>803764.8</v>
      </c>
      <c r="G194" s="20">
        <f>G189-G198</f>
        <v>413447.10000000003</v>
      </c>
      <c r="H194" s="33">
        <f t="shared" si="99"/>
        <v>390317.7</v>
      </c>
      <c r="I194" s="51">
        <f t="shared" si="100"/>
        <v>0.51438816429880985</v>
      </c>
      <c r="J194" s="59"/>
    </row>
    <row r="195" spans="1:10" s="6" customFormat="1">
      <c r="A195" s="206"/>
      <c r="B195" s="149" t="s">
        <v>20</v>
      </c>
      <c r="C195" s="149"/>
      <c r="D195" s="149"/>
      <c r="E195" s="20">
        <f>SUM(E190-E199)</f>
        <v>363398.5</v>
      </c>
      <c r="F195" s="20">
        <f t="shared" ref="F195:G195" si="101">SUM(F190-F199)</f>
        <v>363398.5</v>
      </c>
      <c r="G195" s="20">
        <f t="shared" si="101"/>
        <v>169042.29999999996</v>
      </c>
      <c r="H195" s="33">
        <f t="shared" si="99"/>
        <v>194356.20000000004</v>
      </c>
      <c r="I195" s="51">
        <f t="shared" si="100"/>
        <v>0.46517060472181354</v>
      </c>
      <c r="J195" s="59"/>
    </row>
    <row r="196" spans="1:10" s="6" customFormat="1" ht="15.75" thickBot="1">
      <c r="A196" s="207"/>
      <c r="B196" s="208" t="s">
        <v>21</v>
      </c>
      <c r="C196" s="208"/>
      <c r="D196" s="208"/>
      <c r="E196" s="90">
        <f>SUM(E191-E200)</f>
        <v>64056.299999999996</v>
      </c>
      <c r="F196" s="90">
        <f t="shared" ref="F196:G196" si="102">F191-F200</f>
        <v>64056.299999999996</v>
      </c>
      <c r="G196" s="90">
        <f t="shared" si="102"/>
        <v>30025.7</v>
      </c>
      <c r="H196" s="52">
        <f t="shared" si="99"/>
        <v>34030.599999999991</v>
      </c>
      <c r="I196" s="88">
        <f t="shared" si="100"/>
        <v>0.46873921846875333</v>
      </c>
      <c r="J196" s="91"/>
    </row>
    <row r="197" spans="1:10" s="6" customFormat="1" ht="30" customHeight="1">
      <c r="A197" s="161"/>
      <c r="B197" s="162" t="s">
        <v>103</v>
      </c>
      <c r="C197" s="162"/>
      <c r="D197" s="162"/>
      <c r="E197" s="19">
        <f>SUM(E198:E200)</f>
        <v>13733.5</v>
      </c>
      <c r="F197" s="19">
        <f t="shared" ref="F197:G197" si="103">SUM(F198:F200)</f>
        <v>13733.5</v>
      </c>
      <c r="G197" s="19">
        <f t="shared" si="103"/>
        <v>9485.2999999999993</v>
      </c>
      <c r="H197" s="53">
        <f t="shared" si="99"/>
        <v>4248.2000000000007</v>
      </c>
      <c r="I197" s="65">
        <f t="shared" si="100"/>
        <v>0.69066880256307561</v>
      </c>
      <c r="J197" s="58"/>
    </row>
    <row r="198" spans="1:10" s="6" customFormat="1">
      <c r="A198" s="147"/>
      <c r="B198" s="149" t="s">
        <v>19</v>
      </c>
      <c r="C198" s="149"/>
      <c r="D198" s="149"/>
      <c r="E198" s="20">
        <f>SUM(E88)</f>
        <v>0</v>
      </c>
      <c r="F198" s="20">
        <f t="shared" ref="F198:G200" si="104">SUM(F88)</f>
        <v>0</v>
      </c>
      <c r="G198" s="20">
        <f t="shared" si="104"/>
        <v>0</v>
      </c>
      <c r="H198" s="33">
        <f t="shared" si="99"/>
        <v>0</v>
      </c>
      <c r="I198" s="51" t="e">
        <f t="shared" si="100"/>
        <v>#DIV/0!</v>
      </c>
      <c r="J198" s="59"/>
    </row>
    <row r="199" spans="1:10" s="6" customFormat="1">
      <c r="A199" s="147"/>
      <c r="B199" s="149" t="s">
        <v>20</v>
      </c>
      <c r="C199" s="149"/>
      <c r="D199" s="149"/>
      <c r="E199" s="20">
        <f>SUM(E89)</f>
        <v>13733.5</v>
      </c>
      <c r="F199" s="20">
        <f t="shared" si="104"/>
        <v>13733.5</v>
      </c>
      <c r="G199" s="20">
        <f t="shared" si="104"/>
        <v>9485.2999999999993</v>
      </c>
      <c r="H199" s="33">
        <f t="shared" si="99"/>
        <v>4248.2000000000007</v>
      </c>
      <c r="I199" s="51">
        <f t="shared" si="100"/>
        <v>0.69066880256307561</v>
      </c>
      <c r="J199" s="59"/>
    </row>
    <row r="200" spans="1:10" s="6" customFormat="1" ht="15.75" thickBot="1">
      <c r="A200" s="148"/>
      <c r="B200" s="150" t="s">
        <v>21</v>
      </c>
      <c r="C200" s="150"/>
      <c r="D200" s="150"/>
      <c r="E200" s="21">
        <f>SUM(E90)</f>
        <v>0</v>
      </c>
      <c r="F200" s="21">
        <f t="shared" si="104"/>
        <v>0</v>
      </c>
      <c r="G200" s="21">
        <f t="shared" si="104"/>
        <v>0</v>
      </c>
      <c r="H200" s="56">
        <f t="shared" si="99"/>
        <v>0</v>
      </c>
      <c r="I200" s="66" t="e">
        <f t="shared" si="100"/>
        <v>#DIV/0!</v>
      </c>
      <c r="J200" s="60"/>
    </row>
    <row r="201" spans="1:10" ht="37.5" customHeight="1">
      <c r="A201" s="209" t="s">
        <v>137</v>
      </c>
      <c r="B201" s="209"/>
      <c r="C201" s="209"/>
      <c r="D201" s="209"/>
      <c r="E201" s="209"/>
      <c r="F201" s="209"/>
      <c r="G201" s="209"/>
      <c r="H201" s="209"/>
      <c r="I201" s="209"/>
      <c r="J201" s="209"/>
    </row>
    <row r="202" spans="1:10" s="9" customFormat="1">
      <c r="B202" s="205"/>
      <c r="C202" s="205"/>
      <c r="D202" s="205"/>
      <c r="E202" s="205"/>
      <c r="F202" s="205"/>
      <c r="G202" s="205"/>
      <c r="H202" s="205"/>
      <c r="I202" s="205"/>
      <c r="J202" s="205"/>
    </row>
    <row r="203" spans="1:10" ht="15.75">
      <c r="A203" s="83" t="s">
        <v>115</v>
      </c>
    </row>
    <row r="204" spans="1:10">
      <c r="A204" s="80" t="s">
        <v>114</v>
      </c>
    </row>
    <row r="205" spans="1:10">
      <c r="A205" s="80" t="s">
        <v>111</v>
      </c>
    </row>
    <row r="206" spans="1:10" ht="15.75">
      <c r="A206" s="81" t="s">
        <v>139</v>
      </c>
    </row>
    <row r="207" spans="1:10">
      <c r="A207" s="80" t="s">
        <v>113</v>
      </c>
    </row>
    <row r="208" spans="1:10">
      <c r="A208" s="80" t="s">
        <v>112</v>
      </c>
    </row>
    <row r="209" spans="1:1" s="82" customFormat="1">
      <c r="A209" s="82" t="s">
        <v>136</v>
      </c>
    </row>
  </sheetData>
  <mergeCells count="179">
    <mergeCell ref="B202:J202"/>
    <mergeCell ref="A193:A196"/>
    <mergeCell ref="B193:D193"/>
    <mergeCell ref="B194:D194"/>
    <mergeCell ref="B195:D195"/>
    <mergeCell ref="B196:D196"/>
    <mergeCell ref="A197:A200"/>
    <mergeCell ref="B197:D197"/>
    <mergeCell ref="B198:D198"/>
    <mergeCell ref="B199:D199"/>
    <mergeCell ref="B200:D200"/>
    <mergeCell ref="A201:J201"/>
    <mergeCell ref="A188:A191"/>
    <mergeCell ref="B188:D188"/>
    <mergeCell ref="B189:D189"/>
    <mergeCell ref="B190:D190"/>
    <mergeCell ref="B191:D191"/>
    <mergeCell ref="A192:J192"/>
    <mergeCell ref="A180:A183"/>
    <mergeCell ref="B180:B183"/>
    <mergeCell ref="C180:C183"/>
    <mergeCell ref="A184:A187"/>
    <mergeCell ref="B184:D184"/>
    <mergeCell ref="B185:D185"/>
    <mergeCell ref="B186:D186"/>
    <mergeCell ref="B187:D187"/>
    <mergeCell ref="A171:J171"/>
    <mergeCell ref="A172:A175"/>
    <mergeCell ref="B172:B175"/>
    <mergeCell ref="C172:C175"/>
    <mergeCell ref="A176:A179"/>
    <mergeCell ref="B176:B179"/>
    <mergeCell ref="C176:C179"/>
    <mergeCell ref="A163:A166"/>
    <mergeCell ref="B163:B166"/>
    <mergeCell ref="C163:C166"/>
    <mergeCell ref="A167:A170"/>
    <mergeCell ref="B167:D167"/>
    <mergeCell ref="B168:D168"/>
    <mergeCell ref="B169:D169"/>
    <mergeCell ref="B170:D170"/>
    <mergeCell ref="A155:A158"/>
    <mergeCell ref="B155:B158"/>
    <mergeCell ref="C155:C158"/>
    <mergeCell ref="A159:A162"/>
    <mergeCell ref="B159:B162"/>
    <mergeCell ref="C159:C162"/>
    <mergeCell ref="A147:A150"/>
    <mergeCell ref="B147:B150"/>
    <mergeCell ref="C147:C150"/>
    <mergeCell ref="A151:A154"/>
    <mergeCell ref="B151:B154"/>
    <mergeCell ref="C151:C154"/>
    <mergeCell ref="A139:A142"/>
    <mergeCell ref="B139:B142"/>
    <mergeCell ref="C139:C142"/>
    <mergeCell ref="A143:A146"/>
    <mergeCell ref="B143:B146"/>
    <mergeCell ref="C143:C146"/>
    <mergeCell ref="A131:A134"/>
    <mergeCell ref="B131:B134"/>
    <mergeCell ref="C131:C134"/>
    <mergeCell ref="A135:A138"/>
    <mergeCell ref="B135:B138"/>
    <mergeCell ref="C135:C138"/>
    <mergeCell ref="A126:A129"/>
    <mergeCell ref="B126:D126"/>
    <mergeCell ref="B127:D127"/>
    <mergeCell ref="B128:D128"/>
    <mergeCell ref="B129:D129"/>
    <mergeCell ref="A130:J130"/>
    <mergeCell ref="A117:J117"/>
    <mergeCell ref="A118:A121"/>
    <mergeCell ref="B118:B121"/>
    <mergeCell ref="C118:C121"/>
    <mergeCell ref="A122:A125"/>
    <mergeCell ref="B122:B125"/>
    <mergeCell ref="C122:C125"/>
    <mergeCell ref="A109:A112"/>
    <mergeCell ref="B109:B112"/>
    <mergeCell ref="C109:C112"/>
    <mergeCell ref="A113:A116"/>
    <mergeCell ref="B113:D113"/>
    <mergeCell ref="B114:D114"/>
    <mergeCell ref="B115:D115"/>
    <mergeCell ref="B116:D116"/>
    <mergeCell ref="A101:A104"/>
    <mergeCell ref="B101:B104"/>
    <mergeCell ref="C101:C104"/>
    <mergeCell ref="A105:A108"/>
    <mergeCell ref="B105:B108"/>
    <mergeCell ref="C105:C108"/>
    <mergeCell ref="A96:A99"/>
    <mergeCell ref="B96:D96"/>
    <mergeCell ref="B97:D97"/>
    <mergeCell ref="B98:D98"/>
    <mergeCell ref="B99:D99"/>
    <mergeCell ref="A100:J100"/>
    <mergeCell ref="A88:A91"/>
    <mergeCell ref="B88:B91"/>
    <mergeCell ref="C88:C91"/>
    <mergeCell ref="A92:A95"/>
    <mergeCell ref="B92:B95"/>
    <mergeCell ref="C92:C95"/>
    <mergeCell ref="A80:A83"/>
    <mergeCell ref="B80:B83"/>
    <mergeCell ref="C80:C83"/>
    <mergeCell ref="A84:A87"/>
    <mergeCell ref="B84:B87"/>
    <mergeCell ref="C84:C87"/>
    <mergeCell ref="A72:A75"/>
    <mergeCell ref="B72:B75"/>
    <mergeCell ref="C72:C75"/>
    <mergeCell ref="A76:A79"/>
    <mergeCell ref="B76:B79"/>
    <mergeCell ref="C76:C79"/>
    <mergeCell ref="A67:A70"/>
    <mergeCell ref="B67:D67"/>
    <mergeCell ref="B68:D68"/>
    <mergeCell ref="B69:D69"/>
    <mergeCell ref="B70:D70"/>
    <mergeCell ref="A71:J71"/>
    <mergeCell ref="A58:J58"/>
    <mergeCell ref="A59:A62"/>
    <mergeCell ref="B59:B62"/>
    <mergeCell ref="C59:C62"/>
    <mergeCell ref="A63:A66"/>
    <mergeCell ref="B63:B66"/>
    <mergeCell ref="C63:C66"/>
    <mergeCell ref="A50:A53"/>
    <mergeCell ref="B50:B53"/>
    <mergeCell ref="C50:C53"/>
    <mergeCell ref="A54:A57"/>
    <mergeCell ref="B54:D54"/>
    <mergeCell ref="B55:D55"/>
    <mergeCell ref="B56:D56"/>
    <mergeCell ref="B57:D57"/>
    <mergeCell ref="A42:A45"/>
    <mergeCell ref="B42:B45"/>
    <mergeCell ref="C42:C45"/>
    <mergeCell ref="A46:A49"/>
    <mergeCell ref="B46:B49"/>
    <mergeCell ref="C46:C49"/>
    <mergeCell ref="B37:D37"/>
    <mergeCell ref="A38:A40"/>
    <mergeCell ref="B38:D38"/>
    <mergeCell ref="B39:D39"/>
    <mergeCell ref="B40:D40"/>
    <mergeCell ref="A41:J41"/>
    <mergeCell ref="A29:A32"/>
    <mergeCell ref="B29:B32"/>
    <mergeCell ref="C29:C32"/>
    <mergeCell ref="A33:A36"/>
    <mergeCell ref="B33:B36"/>
    <mergeCell ref="C33:C36"/>
    <mergeCell ref="A21:A24"/>
    <mergeCell ref="B21:B24"/>
    <mergeCell ref="C21:C24"/>
    <mergeCell ref="A25:A28"/>
    <mergeCell ref="B25:B28"/>
    <mergeCell ref="C25:C28"/>
    <mergeCell ref="G12:G13"/>
    <mergeCell ref="H12:I12"/>
    <mergeCell ref="J12:J13"/>
    <mergeCell ref="A15:J15"/>
    <mergeCell ref="A16:J16"/>
    <mergeCell ref="A17:A20"/>
    <mergeCell ref="B17:B20"/>
    <mergeCell ref="C17:C20"/>
    <mergeCell ref="A4:J4"/>
    <mergeCell ref="A5:J5"/>
    <mergeCell ref="A6:J6"/>
    <mergeCell ref="A9:E9"/>
    <mergeCell ref="A12:A13"/>
    <mergeCell ref="B12:B13"/>
    <mergeCell ref="C12:C13"/>
    <mergeCell ref="D12:D13"/>
    <mergeCell ref="E12:E13"/>
    <mergeCell ref="F12:F13"/>
  </mergeCells>
  <pageMargins left="0.19685039370078741" right="0.19685039370078741" top="0.19685039370078741" bottom="0.19685039370078741" header="0.31496062992125984" footer="0.31496062992125984"/>
  <pageSetup paperSize="9" scale="64" orientation="landscape" horizontalDpi="180" verticalDpi="180" r:id="rId1"/>
  <rowBreaks count="5" manualBreakCount="5">
    <brk id="29" max="9" man="1"/>
    <brk id="57" max="9" man="1"/>
    <brk id="91" max="9" man="1"/>
    <brk id="125" max="9" man="1"/>
    <brk id="1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уточнено</vt:lpstr>
      <vt:lpstr>уточнено!Область_печати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Шайхалова О.В.</cp:lastModifiedBy>
  <cp:lastPrinted>2014-07-16T07:00:14Z</cp:lastPrinted>
  <dcterms:created xsi:type="dcterms:W3CDTF">2014-03-31T10:57:35Z</dcterms:created>
  <dcterms:modified xsi:type="dcterms:W3CDTF">2014-08-04T09:20:00Z</dcterms:modified>
</cp:coreProperties>
</file>