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88" windowWidth="14808" windowHeight="7836"/>
  </bookViews>
  <sheets>
    <sheet name="Лист1" sheetId="1" r:id="rId1"/>
  </sheets>
  <calcPr calcId="145621" concurrentCalc="0"/>
</workbook>
</file>

<file path=xl/calcChain.xml><?xml version="1.0" encoding="utf-8"?>
<calcChain xmlns="http://schemas.openxmlformats.org/spreadsheetml/2006/main">
  <c r="F64" i="1" l="1"/>
  <c r="F51" i="1"/>
  <c r="F55" i="1"/>
  <c r="F38" i="1"/>
  <c r="F42" i="1"/>
  <c r="F24" i="1"/>
  <c r="F28" i="1"/>
  <c r="F68" i="1"/>
  <c r="F78" i="1"/>
  <c r="F73" i="1"/>
  <c r="G64" i="1"/>
  <c r="G48" i="1"/>
  <c r="G51" i="1"/>
  <c r="G55" i="1"/>
  <c r="G38" i="1"/>
  <c r="G42" i="1"/>
  <c r="G19" i="1"/>
  <c r="G21" i="1"/>
  <c r="G24" i="1"/>
  <c r="G28" i="1"/>
  <c r="G68" i="1"/>
  <c r="F47" i="1"/>
  <c r="F50" i="1"/>
  <c r="F54" i="1"/>
  <c r="F37" i="1"/>
  <c r="F41" i="1"/>
  <c r="F23" i="1"/>
  <c r="F27" i="1"/>
  <c r="F67" i="1"/>
  <c r="G47" i="1"/>
  <c r="G50" i="1"/>
  <c r="G54" i="1"/>
  <c r="G37" i="1"/>
  <c r="G41" i="1"/>
  <c r="G23" i="1"/>
  <c r="G27" i="1"/>
  <c r="G67" i="1"/>
  <c r="E50" i="1"/>
  <c r="E54" i="1"/>
  <c r="E37" i="1"/>
  <c r="E41" i="1"/>
  <c r="E23" i="1"/>
  <c r="E27" i="1"/>
  <c r="E67" i="1"/>
  <c r="F80" i="1"/>
  <c r="G78" i="1"/>
  <c r="G80" i="1"/>
  <c r="H78" i="1"/>
  <c r="H80" i="1"/>
  <c r="I78" i="1"/>
  <c r="I80" i="1"/>
  <c r="E78" i="1"/>
  <c r="E80" i="1"/>
  <c r="E72" i="1"/>
  <c r="E64" i="1"/>
  <c r="E51" i="1"/>
  <c r="E55" i="1"/>
  <c r="E38" i="1"/>
  <c r="E42" i="1"/>
  <c r="E24" i="1"/>
  <c r="E28" i="1"/>
  <c r="E68" i="1"/>
  <c r="E73" i="1"/>
  <c r="E75" i="1"/>
  <c r="G73" i="1"/>
  <c r="F72" i="1"/>
  <c r="G72" i="1"/>
  <c r="H33" i="1"/>
  <c r="H38" i="1"/>
  <c r="H42" i="1"/>
  <c r="H34" i="1"/>
  <c r="H37" i="1"/>
  <c r="H41" i="1"/>
  <c r="E26" i="1"/>
  <c r="G75" i="1"/>
  <c r="F75" i="1"/>
  <c r="I75" i="1"/>
  <c r="I73" i="1"/>
  <c r="I72" i="1"/>
  <c r="I68" i="1"/>
  <c r="H68" i="1"/>
  <c r="H73" i="1"/>
  <c r="I67" i="1"/>
  <c r="H67" i="1"/>
  <c r="H72" i="1"/>
  <c r="H75" i="1"/>
  <c r="I64" i="1"/>
  <c r="I61" i="1"/>
  <c r="H61" i="1"/>
  <c r="H59" i="1"/>
  <c r="H64" i="1"/>
  <c r="I59" i="1"/>
  <c r="I55" i="1"/>
  <c r="I54" i="1"/>
  <c r="I51" i="1"/>
  <c r="I50" i="1"/>
  <c r="I48" i="1"/>
  <c r="H48" i="1"/>
  <c r="H51" i="1"/>
  <c r="H55" i="1"/>
  <c r="I47" i="1"/>
  <c r="H47" i="1"/>
  <c r="H50" i="1"/>
  <c r="H54" i="1"/>
  <c r="I42" i="1"/>
  <c r="I41" i="1"/>
  <c r="I38" i="1"/>
  <c r="I37" i="1"/>
  <c r="I34" i="1"/>
  <c r="I33" i="1"/>
  <c r="I28" i="1"/>
  <c r="H28" i="1"/>
  <c r="I27" i="1"/>
  <c r="H27" i="1"/>
  <c r="I24" i="1"/>
  <c r="H24" i="1"/>
  <c r="I23" i="1"/>
  <c r="H23" i="1"/>
  <c r="I21" i="1"/>
  <c r="H21" i="1"/>
  <c r="I20" i="1"/>
  <c r="H20" i="1"/>
  <c r="I19" i="1"/>
  <c r="H19" i="1"/>
  <c r="I18" i="1"/>
  <c r="H18" i="1"/>
</calcChain>
</file>

<file path=xl/sharedStrings.xml><?xml version="1.0" encoding="utf-8"?>
<sst xmlns="http://schemas.openxmlformats.org/spreadsheetml/2006/main" count="152" uniqueCount="71">
  <si>
    <t xml:space="preserve">Отчет </t>
  </si>
  <si>
    <t>об исполнении муниципальной программы</t>
  </si>
  <si>
    <t xml:space="preserve">                           (наименование программы)</t>
  </si>
  <si>
    <t xml:space="preserve">                           (ответственный исполнитель)</t>
  </si>
  <si>
    <t xml:space="preserve">                  </t>
  </si>
  <si>
    <t>№</t>
  </si>
  <si>
    <t>Наименование мероприятия</t>
  </si>
  <si>
    <t>Ответственный исполнитель/ соисполнитель (наименование органа или структурного подразделения)</t>
  </si>
  <si>
    <t>Источники финансирования</t>
  </si>
  <si>
    <t>Утверждено по программе (план по программе)</t>
  </si>
  <si>
    <t xml:space="preserve">Утверждено в бюджете </t>
  </si>
  <si>
    <t>Отклонение</t>
  </si>
  <si>
    <t>Примечания</t>
  </si>
  <si>
    <t>Абсолютное значение</t>
  </si>
  <si>
    <t>(гр.6- гр.7)</t>
  </si>
  <si>
    <t>Относительное значение, %</t>
  </si>
  <si>
    <t>(гр.7/ гр.6*100%)</t>
  </si>
  <si>
    <t>Итого по задаче 1, в том числе:</t>
  </si>
  <si>
    <t>федеральный бюджет</t>
  </si>
  <si>
    <t>Х</t>
  </si>
  <si>
    <t>бюджет автономного округа</t>
  </si>
  <si>
    <t>местный бюджет</t>
  </si>
  <si>
    <t>иные внебюджетные источники</t>
  </si>
  <si>
    <t>в том числе:</t>
  </si>
  <si>
    <t xml:space="preserve"> </t>
  </si>
  <si>
    <t>Итого:</t>
  </si>
  <si>
    <t>1.1</t>
  </si>
  <si>
    <t>1.2</t>
  </si>
  <si>
    <t>по</t>
  </si>
  <si>
    <t>состоянию на</t>
  </si>
  <si>
    <t>2014 г.</t>
  </si>
  <si>
    <t>Фактическое значение за отчетный период</t>
  </si>
  <si>
    <t>Итого по Подпрограмме 1, в том числе:</t>
  </si>
  <si>
    <t>ВСЕГО ПО МУНИЦИПАЛЬНОЙ ПРОГРАММЕ,
в том числе</t>
  </si>
  <si>
    <t>Развитие жилищно-коммунального комплекса в городе Югорске на 2014-2020 годы</t>
  </si>
  <si>
    <t>Департамент жилищно-коммунального и строительного комплекса</t>
  </si>
  <si>
    <t>Подпрограмма 1: Создание условий для обеспечения качественными коммунальными услугами</t>
  </si>
  <si>
    <t>ДЖКиСК</t>
  </si>
  <si>
    <t>Капитальный ремонт (с заменой) газопроводов, систем теплоснабжения, водоснабжения, водоотведения в рамках подготовки объектов ЖКХ к осенне-зимнему периоду</t>
  </si>
  <si>
    <t>Подпрограмма 2: Обеспечение равных прав потребителей на получение энергетических ресурсов</t>
  </si>
  <si>
    <t>Задача 2: Создание условий для эффективной деятельности организаций коммунального комплекса</t>
  </si>
  <si>
    <t>2.1</t>
  </si>
  <si>
    <t>2.2</t>
  </si>
  <si>
    <t>Итого по задаче 2, в том числе:</t>
  </si>
  <si>
    <t>Итого по Подпрограмме 2, в том числе:</t>
  </si>
  <si>
    <t>Итого по задаче 3, в том числе:</t>
  </si>
  <si>
    <t>Итого по Подпрограмме 3, в том числе:</t>
  </si>
  <si>
    <t>3.1</t>
  </si>
  <si>
    <t>Цель 1: Повышение надежности и качества предоставления жилищно-коммунальных услуг.</t>
  </si>
  <si>
    <t>Цель 2 : Создание условий для увеличения объемов жилищного строительства</t>
  </si>
  <si>
    <t>Задача 3: Строительство объектов инженерной инфраструктуры на участках, предназначенных для жилищного строительства</t>
  </si>
  <si>
    <t>Отдельные мероприятия</t>
  </si>
  <si>
    <t>Итого по Отдельным мероприятиям, в том числе:</t>
  </si>
  <si>
    <t>4.1</t>
  </si>
  <si>
    <t>Предоставление субсидии на возмещение недополученных доходов организациям, осуществляющим оказание населению жилищно-коммунальных услуг</t>
  </si>
  <si>
    <t>Предоставление субсидии на возмещение недополученных доходов организациям, осуществляющим реализацию населению сжиженного газа</t>
  </si>
  <si>
    <t>Подпрограмма 3: Содействие развитию жилищного строительства</t>
  </si>
  <si>
    <t>Проектирование и строительство систем инженерной инфраструктуры в целях обеспечения инженерной подготовки земельных участков для жилищного строительства</t>
  </si>
  <si>
    <t>Обеспечение деятельности органов местного самоуправления в сфере жилищно-коммунального и строительного комплекса</t>
  </si>
  <si>
    <t>Ответственный исполнитель ДЖКиСК</t>
  </si>
  <si>
    <t>Соисполнитель 1 Администрация города Югорска (Управление по бухгалтерскому учету и отчетности)</t>
  </si>
  <si>
    <t>Администрация города Югорска (Управление по бухгалтерскому учету и отчетности)</t>
  </si>
  <si>
    <t>Задача 1  Обеспечение надежности функционирования систем коммунальной инфраструктуры, повышение качества предоставляемых коммунальных услуг потребителям города Югорска</t>
  </si>
  <si>
    <t xml:space="preserve">Реконструкция, расширение, модернизация, строительство объектов коммунального комплекса </t>
  </si>
  <si>
    <t>Субсидии выплачены в полном объеме.</t>
  </si>
  <si>
    <t>Выплаты ведутся согласно графика</t>
  </si>
  <si>
    <t>01 октября</t>
  </si>
  <si>
    <t xml:space="preserve">Работы по заключенным контрактам выполнены. Полная оплата будет произведена после поступления денежных средств из бюджета округа. </t>
  </si>
  <si>
    <r>
      <t>Расширение КОС-7000 в г.Югорске</t>
    </r>
    <r>
      <rPr>
        <sz val="9"/>
        <color theme="1"/>
        <rFont val="Times New Roman"/>
        <family val="1"/>
        <charset val="204"/>
      </rPr>
      <t xml:space="preserve"> – средства, предусмотренные на строительство объекта освоены в сумме 52 514 тыс. руб., в т.ч. средства МО освоены в полном объеме. Произведен монтаж систем электро-тепло-водоснабжения и вентиляции внутри станции биологической очистки, выполняются отделочные работы и благоустройство.</t>
    </r>
    <r>
      <rPr>
        <b/>
        <sz val="9"/>
        <color theme="1"/>
        <rFont val="Times New Roman"/>
        <family val="1"/>
        <charset val="204"/>
      </rPr>
      <t xml:space="preserve"> Автоматизированная газовая котельная "Центральная"</t>
    </r>
    <r>
      <rPr>
        <sz val="9"/>
        <color theme="1"/>
        <rFont val="Times New Roman"/>
        <family val="1"/>
        <charset val="204"/>
      </rPr>
      <t xml:space="preserve"> - выполняются проектные работы.</t>
    </r>
    <r>
      <rPr>
        <b/>
        <sz val="9"/>
        <color theme="1"/>
        <rFont val="Times New Roman"/>
        <family val="1"/>
        <charset val="204"/>
      </rPr>
      <t/>
    </r>
  </si>
  <si>
    <r>
      <rPr>
        <b/>
        <sz val="8"/>
        <color theme="1"/>
        <rFont val="Times New Roman"/>
        <family val="1"/>
        <charset val="204"/>
      </rPr>
      <t>Внутриквартальный проезд к жилому кварталу "Авалон" в городе Югорске</t>
    </r>
    <r>
      <rPr>
        <sz val="8"/>
        <color theme="1"/>
        <rFont val="Times New Roman"/>
        <family val="1"/>
        <charset val="204"/>
      </rPr>
      <t xml:space="preserve"> -получено положительное заключение Госэкспертизы и проверки достоверности определения сметной стоимости строительства объекта капитального строительства. Средства освоены в полном объеме. </t>
    </r>
    <r>
      <rPr>
        <b/>
        <sz val="8"/>
        <color theme="1"/>
        <rFont val="Times New Roman"/>
        <family val="1"/>
        <charset val="204"/>
      </rPr>
      <t>Сети газоснабжения микрорайона индивидуальной жилой застройки в районе улицы Полевая в г.Югорске</t>
    </r>
    <r>
      <rPr>
        <sz val="8"/>
        <color theme="1"/>
        <rFont val="Times New Roman"/>
        <family val="1"/>
        <charset val="204"/>
      </rPr>
      <t xml:space="preserve"> – заключен контракт. Ведутся работы по прокладке газопровода.</t>
    </r>
    <r>
      <rPr>
        <b/>
        <sz val="8"/>
        <color theme="1"/>
        <rFont val="Times New Roman"/>
        <family val="1"/>
        <charset val="204"/>
      </rPr>
      <t>Сети газоснабжения микрорайона индивидуальной застройки 18 мкр. в г.Югорске</t>
    </r>
    <r>
      <rPr>
        <sz val="8"/>
        <color theme="1"/>
        <rFont val="Times New Roman"/>
        <family val="1"/>
        <charset val="204"/>
      </rPr>
      <t xml:space="preserve"> – объект введен в эксплуатацию, разрешение на ввод № RU86322000-12 от 19.06.2014, протяженность сетей газоснабжения 10 955,00 п.м.</t>
    </r>
    <r>
      <rPr>
        <b/>
        <sz val="8"/>
        <color theme="1"/>
        <rFont val="Times New Roman"/>
        <family val="1"/>
        <charset val="204"/>
      </rPr>
      <t xml:space="preserve">Сети канализации микрорайонов индивидуальной застройки Мкр.5,7 </t>
    </r>
    <r>
      <rPr>
        <sz val="8"/>
        <color theme="1"/>
        <rFont val="Times New Roman"/>
        <family val="1"/>
        <charset val="204"/>
      </rPr>
      <t xml:space="preserve">– введен в эксплуатацию 1 этап строительства объекта. Разрешение на ввод  № RU86322000-20 от 08.08.2014, протяженность сетей канализации 962 п.м. Заключен контракт на строительство 2 этапа.  Начаты работы по строительству КНС. </t>
    </r>
    <r>
      <rPr>
        <b/>
        <sz val="8"/>
        <color theme="1"/>
        <rFont val="Times New Roman"/>
        <family val="1"/>
        <charset val="204"/>
      </rPr>
      <t>Сети канализации микрорайона индивидуальной застройки в районе улицы Полевая в г.Югорске</t>
    </r>
    <r>
      <rPr>
        <sz val="8"/>
        <color theme="1"/>
        <rFont val="Times New Roman"/>
        <family val="1"/>
        <charset val="204"/>
      </rPr>
      <t xml:space="preserve"> - выполнены проектные работы, готовятся документы для предъявления на оплату.</t>
    </r>
  </si>
  <si>
    <t>Готовится соглашение на предоставление субсидии. Не предоставлены подтверждающие документы.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</si>
</sst>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3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b/>
      <sz val="8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</borders>
  <cellStyleXfs count="1">
    <xf numFmtId="0" fontId="0" fillId="0" borderId="0"/>
  </cellStyleXfs>
  <cellXfs count="152">
    <xf numFmtId="0" fontId="0" fillId="0" borderId="0" xfId="0"/>
    <xf numFmtId="0" fontId="2" fillId="0" borderId="0" xfId="0" applyFont="1" applyAlignment="1">
      <alignment horizontal="right" vertical="center"/>
    </xf>
    <xf numFmtId="0" fontId="1" fillId="0" borderId="0" xfId="0" applyFont="1" applyAlignment="1">
      <alignment horizontal="justify" vertical="center"/>
    </xf>
    <xf numFmtId="0" fontId="6" fillId="0" borderId="2" xfId="0" applyFont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7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4" fillId="0" borderId="11" xfId="0" applyFont="1" applyBorder="1" applyAlignment="1">
      <alignment vertical="center" wrapText="1"/>
    </xf>
    <xf numFmtId="0" fontId="4" fillId="0" borderId="6" xfId="0" applyFont="1" applyBorder="1" applyAlignment="1">
      <alignment horizontal="center" vertical="center" wrapText="1"/>
    </xf>
    <xf numFmtId="0" fontId="1" fillId="0" borderId="0" xfId="0" applyFont="1" applyFill="1" applyAlignment="1">
      <alignment horizontal="right" vertical="center"/>
    </xf>
    <xf numFmtId="0" fontId="0" fillId="0" borderId="0" xfId="0" applyFill="1"/>
    <xf numFmtId="164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165" fontId="4" fillId="0" borderId="2" xfId="0" applyNumberFormat="1" applyFont="1" applyBorder="1" applyAlignment="1">
      <alignment horizontal="center" vertical="center" wrapText="1"/>
    </xf>
    <xf numFmtId="165" fontId="4" fillId="0" borderId="11" xfId="0" applyNumberFormat="1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33" xfId="0" applyFont="1" applyFill="1" applyBorder="1" applyAlignment="1">
      <alignment horizontal="center" vertical="center" wrapText="1"/>
    </xf>
    <xf numFmtId="0" fontId="8" fillId="0" borderId="0" xfId="0" applyFont="1"/>
    <xf numFmtId="0" fontId="8" fillId="0" borderId="0" xfId="0" applyFont="1" applyFill="1"/>
    <xf numFmtId="0" fontId="8" fillId="0" borderId="7" xfId="0" applyFont="1" applyBorder="1" applyAlignment="1">
      <alignment horizontal="center"/>
    </xf>
    <xf numFmtId="165" fontId="4" fillId="0" borderId="5" xfId="0" applyNumberFormat="1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shrinkToFit="1"/>
    </xf>
    <xf numFmtId="0" fontId="4" fillId="0" borderId="12" xfId="0" applyFont="1" applyFill="1" applyBorder="1" applyAlignment="1">
      <alignment horizontal="center" vertical="center" wrapText="1"/>
    </xf>
    <xf numFmtId="0" fontId="5" fillId="0" borderId="34" xfId="0" applyFont="1" applyFill="1" applyBorder="1" applyAlignment="1">
      <alignment horizontal="center" vertical="center" wrapText="1"/>
    </xf>
    <xf numFmtId="164" fontId="5" fillId="0" borderId="35" xfId="0" applyNumberFormat="1" applyFont="1" applyFill="1" applyBorder="1" applyAlignment="1">
      <alignment horizontal="center" vertical="center" wrapText="1"/>
    </xf>
    <xf numFmtId="0" fontId="5" fillId="0" borderId="36" xfId="0" applyFont="1" applyFill="1" applyBorder="1" applyAlignment="1">
      <alignment horizontal="center" vertical="center" wrapText="1"/>
    </xf>
    <xf numFmtId="0" fontId="5" fillId="0" borderId="37" xfId="0" applyFont="1" applyFill="1" applyBorder="1" applyAlignment="1">
      <alignment horizontal="center" vertical="center" wrapText="1"/>
    </xf>
    <xf numFmtId="0" fontId="5" fillId="0" borderId="38" xfId="0" applyFont="1" applyFill="1" applyBorder="1" applyAlignment="1">
      <alignment horizontal="center" vertical="center" wrapText="1"/>
    </xf>
    <xf numFmtId="0" fontId="5" fillId="0" borderId="39" xfId="0" applyFont="1" applyFill="1" applyBorder="1" applyAlignment="1">
      <alignment horizontal="center" vertical="center" wrapText="1"/>
    </xf>
    <xf numFmtId="164" fontId="5" fillId="0" borderId="40" xfId="0" applyNumberFormat="1" applyFont="1" applyFill="1" applyBorder="1" applyAlignment="1">
      <alignment horizontal="center" vertical="center" wrapText="1"/>
    </xf>
    <xf numFmtId="0" fontId="5" fillId="0" borderId="41" xfId="0" applyFont="1" applyFill="1" applyBorder="1" applyAlignment="1">
      <alignment horizontal="center" vertical="center" wrapText="1"/>
    </xf>
    <xf numFmtId="0" fontId="4" fillId="0" borderId="32" xfId="0" applyFont="1" applyFill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165" fontId="4" fillId="0" borderId="32" xfId="0" applyNumberFormat="1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165" fontId="5" fillId="0" borderId="1" xfId="0" applyNumberFormat="1" applyFont="1" applyFill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11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0" fontId="4" fillId="0" borderId="46" xfId="0" applyFont="1" applyFill="1" applyBorder="1" applyAlignment="1">
      <alignment horizontal="center" vertical="center" wrapText="1"/>
    </xf>
    <xf numFmtId="0" fontId="7" fillId="0" borderId="47" xfId="0" applyFont="1" applyBorder="1" applyAlignment="1">
      <alignment horizontal="center" vertical="center" wrapText="1"/>
    </xf>
    <xf numFmtId="164" fontId="4" fillId="0" borderId="49" xfId="0" applyNumberFormat="1" applyFont="1" applyBorder="1" applyAlignment="1">
      <alignment horizontal="center" vertical="center" wrapText="1"/>
    </xf>
    <xf numFmtId="164" fontId="4" fillId="0" borderId="51" xfId="0" applyNumberFormat="1" applyFont="1" applyBorder="1" applyAlignment="1">
      <alignment horizontal="center" vertical="center" wrapText="1"/>
    </xf>
    <xf numFmtId="164" fontId="4" fillId="0" borderId="44" xfId="0" applyNumberFormat="1" applyFont="1" applyBorder="1" applyAlignment="1">
      <alignment horizontal="center" vertical="center" wrapText="1"/>
    </xf>
    <xf numFmtId="164" fontId="4" fillId="0" borderId="52" xfId="0" applyNumberFormat="1" applyFont="1" applyBorder="1" applyAlignment="1">
      <alignment horizontal="center" vertical="center" wrapText="1"/>
    </xf>
    <xf numFmtId="165" fontId="4" fillId="0" borderId="50" xfId="0" applyNumberFormat="1" applyFont="1" applyBorder="1" applyAlignment="1">
      <alignment horizontal="center" vertical="center" wrapText="1"/>
    </xf>
    <xf numFmtId="164" fontId="4" fillId="0" borderId="32" xfId="0" applyNumberFormat="1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53" xfId="0" applyFont="1" applyFill="1" applyBorder="1" applyAlignment="1">
      <alignment horizontal="center" vertical="center" wrapText="1"/>
    </xf>
    <xf numFmtId="164" fontId="4" fillId="0" borderId="54" xfId="0" applyNumberFormat="1" applyFont="1" applyBorder="1" applyAlignment="1">
      <alignment horizontal="center" vertical="center" wrapText="1"/>
    </xf>
    <xf numFmtId="164" fontId="4" fillId="0" borderId="55" xfId="0" applyNumberFormat="1" applyFont="1" applyBorder="1" applyAlignment="1">
      <alignment horizontal="center" vertical="center" wrapText="1"/>
    </xf>
    <xf numFmtId="164" fontId="4" fillId="0" borderId="56" xfId="0" applyNumberFormat="1" applyFont="1" applyBorder="1" applyAlignment="1">
      <alignment horizontal="center" vertical="center" wrapText="1"/>
    </xf>
    <xf numFmtId="0" fontId="7" fillId="0" borderId="57" xfId="0" applyFont="1" applyBorder="1" applyAlignment="1">
      <alignment horizontal="center" vertical="center" wrapText="1"/>
    </xf>
    <xf numFmtId="164" fontId="4" fillId="0" borderId="58" xfId="0" applyNumberFormat="1" applyFont="1" applyBorder="1" applyAlignment="1">
      <alignment horizontal="center" vertical="center" wrapText="1"/>
    </xf>
    <xf numFmtId="0" fontId="7" fillId="0" borderId="41" xfId="0" applyFont="1" applyBorder="1" applyAlignment="1">
      <alignment horizontal="center" vertical="center" wrapText="1"/>
    </xf>
    <xf numFmtId="164" fontId="4" fillId="0" borderId="12" xfId="0" applyNumberFormat="1" applyFont="1" applyBorder="1" applyAlignment="1">
      <alignment horizontal="center" vertical="center" wrapText="1"/>
    </xf>
    <xf numFmtId="165" fontId="5" fillId="0" borderId="35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64" fontId="5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0" fillId="0" borderId="0" xfId="0" applyFont="1" applyFill="1"/>
    <xf numFmtId="165" fontId="5" fillId="0" borderId="40" xfId="0" applyNumberFormat="1" applyFont="1" applyFill="1" applyBorder="1" applyAlignment="1">
      <alignment horizontal="center" vertical="center" wrapText="1"/>
    </xf>
    <xf numFmtId="0" fontId="7" fillId="0" borderId="59" xfId="0" applyFont="1" applyBorder="1" applyAlignment="1">
      <alignment horizontal="center" vertical="center" wrapText="1"/>
    </xf>
    <xf numFmtId="0" fontId="4" fillId="0" borderId="60" xfId="0" applyFont="1" applyFill="1" applyBorder="1" applyAlignment="1">
      <alignment horizontal="center" vertical="center" wrapText="1"/>
    </xf>
    <xf numFmtId="164" fontId="4" fillId="0" borderId="61" xfId="0" applyNumberFormat="1" applyFont="1" applyBorder="1" applyAlignment="1">
      <alignment horizontal="center" vertical="center" wrapText="1"/>
    </xf>
    <xf numFmtId="164" fontId="4" fillId="0" borderId="62" xfId="0" applyNumberFormat="1" applyFont="1" applyBorder="1" applyAlignment="1">
      <alignment horizontal="center" vertical="center" wrapText="1"/>
    </xf>
    <xf numFmtId="165" fontId="4" fillId="0" borderId="63" xfId="0" applyNumberFormat="1" applyFont="1" applyBorder="1" applyAlignment="1">
      <alignment horizontal="center" vertical="center" wrapText="1"/>
    </xf>
    <xf numFmtId="165" fontId="4" fillId="0" borderId="18" xfId="0" applyNumberFormat="1" applyFont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164" fontId="11" fillId="0" borderId="6" xfId="0" applyNumberFormat="1" applyFont="1" applyBorder="1" applyAlignment="1">
      <alignment horizontal="center" vertical="center" wrapText="1"/>
    </xf>
    <xf numFmtId="165" fontId="4" fillId="0" borderId="6" xfId="0" applyNumberFormat="1" applyFont="1" applyBorder="1" applyAlignment="1">
      <alignment horizontal="center" vertical="center" wrapText="1"/>
    </xf>
    <xf numFmtId="164" fontId="4" fillId="0" borderId="64" xfId="0" applyNumberFormat="1" applyFont="1" applyBorder="1" applyAlignment="1">
      <alignment horizontal="center" vertical="center" wrapText="1"/>
    </xf>
    <xf numFmtId="165" fontId="4" fillId="0" borderId="65" xfId="0" applyNumberFormat="1" applyFont="1" applyBorder="1" applyAlignment="1">
      <alignment horizontal="center" vertical="center" wrapText="1"/>
    </xf>
    <xf numFmtId="0" fontId="4" fillId="0" borderId="66" xfId="0" applyFont="1" applyFill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29" xfId="0" applyFont="1" applyBorder="1" applyAlignment="1">
      <alignment horizontal="center" vertical="center" wrapText="1"/>
    </xf>
    <xf numFmtId="49" fontId="8" fillId="0" borderId="5" xfId="0" applyNumberFormat="1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49" fontId="4" fillId="0" borderId="32" xfId="0" applyNumberFormat="1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top" wrapText="1"/>
    </xf>
    <xf numFmtId="0" fontId="3" fillId="0" borderId="10" xfId="0" applyFont="1" applyBorder="1" applyAlignment="1">
      <alignment horizontal="center" vertical="top" wrapText="1"/>
    </xf>
    <xf numFmtId="49" fontId="4" fillId="0" borderId="5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49" fontId="4" fillId="0" borderId="27" xfId="0" applyNumberFormat="1" applyFont="1" applyFill="1" applyBorder="1" applyAlignment="1">
      <alignment horizontal="center" vertical="center" wrapText="1"/>
    </xf>
    <xf numFmtId="0" fontId="8" fillId="0" borderId="43" xfId="0" applyFont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8" fillId="0" borderId="32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top" wrapText="1"/>
    </xf>
    <xf numFmtId="0" fontId="7" fillId="0" borderId="32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4" fillId="0" borderId="31" xfId="0" applyFont="1" applyFill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67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5" fillId="0" borderId="22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23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45" xfId="0" applyFont="1" applyBorder="1" applyAlignment="1">
      <alignment horizontal="center" vertical="center" wrapText="1"/>
    </xf>
    <xf numFmtId="0" fontId="5" fillId="0" borderId="42" xfId="0" applyFont="1" applyBorder="1" applyAlignment="1">
      <alignment horizontal="center" vertical="center" wrapText="1"/>
    </xf>
    <xf numFmtId="0" fontId="5" fillId="0" borderId="48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82"/>
  <sheetViews>
    <sheetView tabSelected="1" topLeftCell="A76" zoomScaleNormal="100" workbookViewId="0">
      <selection activeCell="A82" sqref="A82:XFD93"/>
    </sheetView>
  </sheetViews>
  <sheetFormatPr defaultRowHeight="14.4" x14ac:dyDescent="0.3"/>
  <cols>
    <col min="1" max="1" width="4.44140625" customWidth="1"/>
    <col min="2" max="2" width="24.33203125" customWidth="1"/>
    <col min="3" max="3" width="18.33203125" customWidth="1"/>
    <col min="4" max="4" width="14.33203125" style="11" customWidth="1"/>
    <col min="5" max="5" width="16.33203125" customWidth="1"/>
    <col min="6" max="6" width="11.33203125" customWidth="1"/>
    <col min="7" max="7" width="14.88671875" customWidth="1"/>
    <col min="8" max="8" width="12.109375" customWidth="1"/>
    <col min="9" max="9" width="14" customWidth="1"/>
    <col min="10" max="10" width="45.44140625" customWidth="1"/>
  </cols>
  <sheetData>
    <row r="1" spans="1:10" ht="15.6" x14ac:dyDescent="0.3">
      <c r="A1" s="126" t="s">
        <v>0</v>
      </c>
      <c r="B1" s="126"/>
      <c r="C1" s="126"/>
      <c r="D1" s="126"/>
      <c r="E1" s="126"/>
      <c r="F1" s="126"/>
      <c r="G1" s="126"/>
      <c r="H1" s="126"/>
      <c r="I1" s="126"/>
      <c r="J1" s="126"/>
    </row>
    <row r="2" spans="1:10" ht="15.6" x14ac:dyDescent="0.3">
      <c r="A2" s="126" t="s">
        <v>1</v>
      </c>
      <c r="B2" s="126"/>
      <c r="C2" s="126"/>
      <c r="D2" s="126"/>
      <c r="E2" s="126"/>
      <c r="F2" s="126"/>
      <c r="G2" s="126"/>
      <c r="H2" s="126"/>
      <c r="I2" s="126"/>
      <c r="J2" s="126"/>
    </row>
    <row r="3" spans="1:10" ht="15.6" x14ac:dyDescent="0.3">
      <c r="A3" s="5"/>
      <c r="B3" s="5"/>
      <c r="C3" s="5"/>
      <c r="D3" s="10" t="s">
        <v>28</v>
      </c>
      <c r="E3" s="15" t="s">
        <v>29</v>
      </c>
      <c r="F3" s="6" t="s">
        <v>66</v>
      </c>
      <c r="G3" s="7" t="s">
        <v>30</v>
      </c>
      <c r="H3" s="5"/>
      <c r="I3" s="5"/>
      <c r="J3" s="5"/>
    </row>
    <row r="4" spans="1:10" ht="15.6" x14ac:dyDescent="0.3">
      <c r="A4" s="15"/>
      <c r="B4" s="28"/>
      <c r="C4" s="28"/>
      <c r="D4" s="29"/>
      <c r="E4" s="28"/>
      <c r="F4" s="28"/>
      <c r="G4" s="28"/>
      <c r="H4" s="28"/>
      <c r="I4" s="28"/>
      <c r="J4" s="28"/>
    </row>
    <row r="5" spans="1:10" ht="27" customHeight="1" x14ac:dyDescent="0.3">
      <c r="A5" s="128" t="s">
        <v>34</v>
      </c>
      <c r="B5" s="128"/>
      <c r="C5" s="128"/>
      <c r="D5" s="128"/>
      <c r="E5" s="28"/>
      <c r="F5" s="28"/>
      <c r="G5" s="28"/>
      <c r="H5" s="28"/>
      <c r="I5" s="28"/>
      <c r="J5" s="28"/>
    </row>
    <row r="6" spans="1:10" x14ac:dyDescent="0.3">
      <c r="A6" s="127" t="s">
        <v>2</v>
      </c>
      <c r="B6" s="127"/>
      <c r="C6" s="127"/>
      <c r="D6" s="127"/>
      <c r="E6" s="28"/>
      <c r="F6" s="28"/>
      <c r="G6" s="28"/>
      <c r="H6" s="28"/>
      <c r="I6" s="28"/>
      <c r="J6" s="28"/>
    </row>
    <row r="7" spans="1:10" x14ac:dyDescent="0.3">
      <c r="A7" s="129" t="s">
        <v>35</v>
      </c>
      <c r="B7" s="129"/>
      <c r="C7" s="129"/>
      <c r="D7" s="129"/>
      <c r="E7" s="28"/>
      <c r="F7" s="28"/>
      <c r="G7" s="28"/>
      <c r="H7" s="28"/>
      <c r="I7" s="28"/>
      <c r="J7" s="28"/>
    </row>
    <row r="8" spans="1:10" x14ac:dyDescent="0.3">
      <c r="A8" s="127" t="s">
        <v>3</v>
      </c>
      <c r="B8" s="127"/>
      <c r="C8" s="127"/>
      <c r="D8" s="127"/>
      <c r="E8" s="28"/>
      <c r="F8" s="28"/>
      <c r="G8" s="28"/>
      <c r="H8" s="28"/>
      <c r="I8" s="28"/>
      <c r="J8" s="28"/>
    </row>
    <row r="9" spans="1:10" x14ac:dyDescent="0.3">
      <c r="A9" s="33"/>
      <c r="B9" s="33"/>
      <c r="C9" s="33"/>
      <c r="D9" s="33"/>
      <c r="E9" s="28"/>
      <c r="F9" s="28"/>
      <c r="G9" s="28"/>
      <c r="H9" s="28"/>
      <c r="I9" s="28"/>
      <c r="J9" s="28"/>
    </row>
    <row r="10" spans="1:10" ht="15.6" x14ac:dyDescent="0.3">
      <c r="A10" s="1" t="s">
        <v>4</v>
      </c>
      <c r="B10" s="28"/>
      <c r="C10" s="28"/>
      <c r="D10" s="29"/>
      <c r="E10" s="28"/>
      <c r="F10" s="28"/>
      <c r="G10" s="30"/>
      <c r="H10" s="28"/>
      <c r="I10" s="28"/>
      <c r="J10" s="28"/>
    </row>
    <row r="11" spans="1:10" ht="27.75" customHeight="1" x14ac:dyDescent="0.3">
      <c r="A11" s="115" t="s">
        <v>5</v>
      </c>
      <c r="B11" s="115" t="s">
        <v>6</v>
      </c>
      <c r="C11" s="115" t="s">
        <v>7</v>
      </c>
      <c r="D11" s="132" t="s">
        <v>8</v>
      </c>
      <c r="E11" s="115" t="s">
        <v>9</v>
      </c>
      <c r="F11" s="147" t="s">
        <v>10</v>
      </c>
      <c r="G11" s="120" t="s">
        <v>31</v>
      </c>
      <c r="H11" s="131" t="s">
        <v>11</v>
      </c>
      <c r="I11" s="115"/>
      <c r="J11" s="115" t="s">
        <v>12</v>
      </c>
    </row>
    <row r="12" spans="1:10" ht="35.25" customHeight="1" x14ac:dyDescent="0.3">
      <c r="A12" s="115"/>
      <c r="B12" s="115"/>
      <c r="C12" s="115"/>
      <c r="D12" s="132"/>
      <c r="E12" s="115"/>
      <c r="F12" s="147"/>
      <c r="G12" s="121"/>
      <c r="H12" s="16" t="s">
        <v>13</v>
      </c>
      <c r="I12" s="14" t="s">
        <v>15</v>
      </c>
      <c r="J12" s="115"/>
    </row>
    <row r="13" spans="1:10" ht="31.5" customHeight="1" x14ac:dyDescent="0.3">
      <c r="A13" s="115"/>
      <c r="B13" s="115"/>
      <c r="C13" s="115"/>
      <c r="D13" s="132"/>
      <c r="E13" s="115"/>
      <c r="F13" s="147"/>
      <c r="G13" s="122"/>
      <c r="H13" s="16" t="s">
        <v>14</v>
      </c>
      <c r="I13" s="14" t="s">
        <v>16</v>
      </c>
      <c r="J13" s="115"/>
    </row>
    <row r="14" spans="1:10" x14ac:dyDescent="0.3">
      <c r="A14" s="14">
        <v>1</v>
      </c>
      <c r="B14" s="14">
        <v>2</v>
      </c>
      <c r="C14" s="14">
        <v>3</v>
      </c>
      <c r="D14" s="13">
        <v>4</v>
      </c>
      <c r="E14" s="14">
        <v>5</v>
      </c>
      <c r="F14" s="14">
        <v>6</v>
      </c>
      <c r="G14" s="9">
        <v>7</v>
      </c>
      <c r="H14" s="14">
        <v>8</v>
      </c>
      <c r="I14" s="14">
        <v>9</v>
      </c>
      <c r="J14" s="14">
        <v>10</v>
      </c>
    </row>
    <row r="15" spans="1:10" ht="17.399999999999999" customHeight="1" x14ac:dyDescent="0.3">
      <c r="A15" s="123" t="s">
        <v>48</v>
      </c>
      <c r="B15" s="123"/>
      <c r="C15" s="123"/>
      <c r="D15" s="123"/>
      <c r="E15" s="123"/>
      <c r="F15" s="123"/>
      <c r="G15" s="123"/>
      <c r="H15" s="123"/>
      <c r="I15" s="123"/>
      <c r="J15" s="123"/>
    </row>
    <row r="16" spans="1:10" ht="19.8" customHeight="1" x14ac:dyDescent="0.3">
      <c r="A16" s="123" t="s">
        <v>36</v>
      </c>
      <c r="B16" s="123"/>
      <c r="C16" s="123"/>
      <c r="D16" s="123"/>
      <c r="E16" s="123"/>
      <c r="F16" s="123"/>
      <c r="G16" s="123"/>
      <c r="H16" s="123"/>
      <c r="I16" s="123"/>
      <c r="J16" s="123"/>
    </row>
    <row r="17" spans="1:10" ht="22.8" customHeight="1" x14ac:dyDescent="0.3">
      <c r="A17" s="14">
        <v>1</v>
      </c>
      <c r="B17" s="123" t="s">
        <v>62</v>
      </c>
      <c r="C17" s="130"/>
      <c r="D17" s="123"/>
      <c r="E17" s="123"/>
      <c r="F17" s="123"/>
      <c r="G17" s="123"/>
      <c r="H17" s="123"/>
      <c r="I17" s="123"/>
      <c r="J17" s="130"/>
    </row>
    <row r="18" spans="1:10" ht="55.8" customHeight="1" x14ac:dyDescent="0.3">
      <c r="A18" s="107" t="s">
        <v>26</v>
      </c>
      <c r="B18" s="109" t="s">
        <v>63</v>
      </c>
      <c r="C18" s="111" t="s">
        <v>37</v>
      </c>
      <c r="D18" s="49" t="s">
        <v>20</v>
      </c>
      <c r="E18" s="51">
        <v>50000</v>
      </c>
      <c r="F18" s="51">
        <v>50000</v>
      </c>
      <c r="G18" s="51">
        <v>49882.3</v>
      </c>
      <c r="H18" s="51">
        <f>F18-G18</f>
        <v>117.69999999999709</v>
      </c>
      <c r="I18" s="82">
        <f>G18*100/F18</f>
        <v>99.764600000000002</v>
      </c>
      <c r="J18" s="113" t="s">
        <v>68</v>
      </c>
    </row>
    <row r="19" spans="1:10" ht="48.6" customHeight="1" thickBot="1" x14ac:dyDescent="0.35">
      <c r="A19" s="108"/>
      <c r="B19" s="110"/>
      <c r="C19" s="112"/>
      <c r="D19" s="88" t="s">
        <v>21</v>
      </c>
      <c r="E19" s="86">
        <v>3275</v>
      </c>
      <c r="F19" s="86">
        <v>3275</v>
      </c>
      <c r="G19" s="86">
        <f>2632+489.8</f>
        <v>3121.8</v>
      </c>
      <c r="H19" s="86">
        <f>F19-G19</f>
        <v>153.19999999999982</v>
      </c>
      <c r="I19" s="87">
        <f>G19*100/F19</f>
        <v>95.322137404580147</v>
      </c>
      <c r="J19" s="114"/>
    </row>
    <row r="20" spans="1:10" ht="42.6" customHeight="1" x14ac:dyDescent="0.3">
      <c r="A20" s="107" t="s">
        <v>27</v>
      </c>
      <c r="B20" s="116" t="s">
        <v>38</v>
      </c>
      <c r="C20" s="118" t="s">
        <v>37</v>
      </c>
      <c r="D20" s="83" t="s">
        <v>20</v>
      </c>
      <c r="E20" s="84">
        <v>3751.6</v>
      </c>
      <c r="F20" s="84">
        <v>13047</v>
      </c>
      <c r="G20" s="61">
        <v>3159.6</v>
      </c>
      <c r="H20" s="61">
        <f>F20-G20</f>
        <v>9887.4</v>
      </c>
      <c r="I20" s="85">
        <f>G20*100/F20</f>
        <v>24.217061393423776</v>
      </c>
      <c r="J20" s="124" t="s">
        <v>67</v>
      </c>
    </row>
    <row r="21" spans="1:10" ht="57" customHeight="1" x14ac:dyDescent="0.3">
      <c r="A21" s="108"/>
      <c r="B21" s="117"/>
      <c r="C21" s="119"/>
      <c r="D21" s="13" t="s">
        <v>21</v>
      </c>
      <c r="E21" s="51">
        <v>5194.6000000000004</v>
      </c>
      <c r="F21" s="51">
        <v>5194.6000000000004</v>
      </c>
      <c r="G21" s="51">
        <f>213.9+1246+747.8</f>
        <v>2207.6999999999998</v>
      </c>
      <c r="H21" s="51">
        <f>F21-G21</f>
        <v>2986.9000000000005</v>
      </c>
      <c r="I21" s="23">
        <f>G21*100/F21</f>
        <v>42.499903746197965</v>
      </c>
      <c r="J21" s="125"/>
    </row>
    <row r="22" spans="1:10" ht="26.4" x14ac:dyDescent="0.3">
      <c r="A22" s="123" t="s">
        <v>17</v>
      </c>
      <c r="B22" s="123"/>
      <c r="C22" s="123"/>
      <c r="D22" s="13" t="s">
        <v>18</v>
      </c>
      <c r="E22" s="50">
        <v>0</v>
      </c>
      <c r="F22" s="50">
        <v>0</v>
      </c>
      <c r="G22" s="50">
        <v>0</v>
      </c>
      <c r="H22" s="50">
        <v>0</v>
      </c>
      <c r="I22" s="22">
        <v>0</v>
      </c>
      <c r="J22" s="3" t="s">
        <v>19</v>
      </c>
    </row>
    <row r="23" spans="1:10" ht="44.4" customHeight="1" x14ac:dyDescent="0.3">
      <c r="A23" s="123"/>
      <c r="B23" s="123"/>
      <c r="C23" s="123"/>
      <c r="D23" s="13" t="s">
        <v>20</v>
      </c>
      <c r="E23" s="50">
        <f>E18+E20</f>
        <v>53751.6</v>
      </c>
      <c r="F23" s="50">
        <f t="shared" ref="F23:G23" si="0">F18+F20</f>
        <v>63047</v>
      </c>
      <c r="G23" s="50">
        <f t="shared" si="0"/>
        <v>53041.9</v>
      </c>
      <c r="H23" s="50">
        <f>F23-G23</f>
        <v>10005.099999999999</v>
      </c>
      <c r="I23" s="22">
        <f>G23*100/F23</f>
        <v>84.13072786968452</v>
      </c>
      <c r="J23" s="3" t="s">
        <v>19</v>
      </c>
    </row>
    <row r="24" spans="1:10" ht="26.4" x14ac:dyDescent="0.3">
      <c r="A24" s="123"/>
      <c r="B24" s="123"/>
      <c r="C24" s="123"/>
      <c r="D24" s="13" t="s">
        <v>21</v>
      </c>
      <c r="E24" s="51">
        <f>E19+E21</f>
        <v>8469.6</v>
      </c>
      <c r="F24" s="51">
        <f t="shared" ref="F24:G24" si="1">F19+F21</f>
        <v>8469.6</v>
      </c>
      <c r="G24" s="51">
        <f t="shared" si="1"/>
        <v>5329.5</v>
      </c>
      <c r="H24" s="51">
        <f>F24-G24</f>
        <v>3140.1000000000004</v>
      </c>
      <c r="I24" s="23">
        <f>G24*100/F24</f>
        <v>62.925049589118728</v>
      </c>
      <c r="J24" s="3" t="s">
        <v>19</v>
      </c>
    </row>
    <row r="25" spans="1:10" ht="40.200000000000003" thickBot="1" x14ac:dyDescent="0.35">
      <c r="A25" s="123"/>
      <c r="B25" s="123"/>
      <c r="C25" s="123"/>
      <c r="D25" s="62" t="s">
        <v>22</v>
      </c>
      <c r="E25" s="23">
        <v>0</v>
      </c>
      <c r="F25" s="23">
        <v>0</v>
      </c>
      <c r="G25" s="23">
        <v>0</v>
      </c>
      <c r="H25" s="23">
        <v>0</v>
      </c>
      <c r="I25" s="23">
        <v>0</v>
      </c>
      <c r="J25" s="48" t="s">
        <v>19</v>
      </c>
    </row>
    <row r="26" spans="1:10" ht="27" thickBot="1" x14ac:dyDescent="0.35">
      <c r="A26" s="148" t="s">
        <v>32</v>
      </c>
      <c r="B26" s="148"/>
      <c r="C26" s="149"/>
      <c r="D26" s="63" t="s">
        <v>18</v>
      </c>
      <c r="E26" s="64">
        <f>E22</f>
        <v>0</v>
      </c>
      <c r="F26" s="56">
        <v>0</v>
      </c>
      <c r="G26" s="65">
        <v>0</v>
      </c>
      <c r="H26" s="56">
        <v>0</v>
      </c>
      <c r="I26" s="66">
        <v>0</v>
      </c>
      <c r="J26" s="67" t="s">
        <v>19</v>
      </c>
    </row>
    <row r="27" spans="1:10" ht="40.200000000000003" thickBot="1" x14ac:dyDescent="0.35">
      <c r="A27" s="148"/>
      <c r="B27" s="148"/>
      <c r="C27" s="149"/>
      <c r="D27" s="53" t="s">
        <v>20</v>
      </c>
      <c r="E27" s="55">
        <f>E23</f>
        <v>53751.6</v>
      </c>
      <c r="F27" s="55">
        <f t="shared" ref="F27:G27" si="2">F23</f>
        <v>63047</v>
      </c>
      <c r="G27" s="55">
        <f t="shared" si="2"/>
        <v>53041.9</v>
      </c>
      <c r="H27" s="57">
        <f>F27-G27</f>
        <v>10005.099999999999</v>
      </c>
      <c r="I27" s="59">
        <f>G27*100/F27</f>
        <v>84.13072786968452</v>
      </c>
      <c r="J27" s="54" t="s">
        <v>19</v>
      </c>
    </row>
    <row r="28" spans="1:10" ht="27" thickBot="1" x14ac:dyDescent="0.35">
      <c r="A28" s="148"/>
      <c r="B28" s="148"/>
      <c r="C28" s="149"/>
      <c r="D28" s="53" t="s">
        <v>21</v>
      </c>
      <c r="E28" s="55">
        <f>E24</f>
        <v>8469.6</v>
      </c>
      <c r="F28" s="55">
        <f t="shared" ref="F28:G28" si="3">F24</f>
        <v>8469.6</v>
      </c>
      <c r="G28" s="55">
        <f t="shared" si="3"/>
        <v>5329.5</v>
      </c>
      <c r="H28" s="57">
        <f>F28-G28</f>
        <v>3140.1000000000004</v>
      </c>
      <c r="I28" s="81">
        <f>G28*100/F28</f>
        <v>62.925049589118728</v>
      </c>
      <c r="J28" s="77" t="s">
        <v>19</v>
      </c>
    </row>
    <row r="29" spans="1:10" ht="40.200000000000003" thickBot="1" x14ac:dyDescent="0.35">
      <c r="A29" s="150"/>
      <c r="B29" s="150"/>
      <c r="C29" s="151"/>
      <c r="D29" s="78" t="s">
        <v>22</v>
      </c>
      <c r="E29" s="68">
        <v>0</v>
      </c>
      <c r="F29" s="68">
        <v>0</v>
      </c>
      <c r="G29" s="79">
        <v>0</v>
      </c>
      <c r="H29" s="58">
        <v>0</v>
      </c>
      <c r="I29" s="80">
        <v>0</v>
      </c>
      <c r="J29" s="69" t="s">
        <v>19</v>
      </c>
    </row>
    <row r="30" spans="1:10" ht="23.4" customHeight="1" x14ac:dyDescent="0.3">
      <c r="A30" s="91" t="s">
        <v>39</v>
      </c>
      <c r="B30" s="92"/>
      <c r="C30" s="92"/>
      <c r="D30" s="112"/>
      <c r="E30" s="112"/>
      <c r="F30" s="112"/>
      <c r="G30" s="112"/>
      <c r="H30" s="112"/>
      <c r="I30" s="112"/>
      <c r="J30" s="112"/>
    </row>
    <row r="31" spans="1:10" ht="24" customHeight="1" x14ac:dyDescent="0.3">
      <c r="A31" s="91" t="s">
        <v>40</v>
      </c>
      <c r="B31" s="91"/>
      <c r="C31" s="91"/>
      <c r="D31" s="91"/>
      <c r="E31" s="91"/>
      <c r="F31" s="91"/>
      <c r="G31" s="91"/>
      <c r="H31" s="91"/>
      <c r="I31" s="91"/>
      <c r="J31" s="91"/>
    </row>
    <row r="32" spans="1:10" ht="39.6" x14ac:dyDescent="0.3">
      <c r="A32" s="101" t="s">
        <v>41</v>
      </c>
      <c r="B32" s="102" t="s">
        <v>54</v>
      </c>
      <c r="C32" s="102" t="s">
        <v>37</v>
      </c>
      <c r="D32" s="43" t="s">
        <v>20</v>
      </c>
      <c r="E32" s="60">
        <v>0</v>
      </c>
      <c r="F32" s="60">
        <v>0</v>
      </c>
      <c r="G32" s="60">
        <v>0</v>
      </c>
      <c r="H32" s="60">
        <v>0</v>
      </c>
      <c r="I32" s="60">
        <v>0</v>
      </c>
      <c r="J32" s="44"/>
    </row>
    <row r="33" spans="1:10" ht="42.6" customHeight="1" x14ac:dyDescent="0.3">
      <c r="A33" s="97"/>
      <c r="B33" s="92"/>
      <c r="C33" s="92"/>
      <c r="D33" s="4" t="s">
        <v>21</v>
      </c>
      <c r="E33" s="52">
        <v>10000</v>
      </c>
      <c r="F33" s="52">
        <v>10000</v>
      </c>
      <c r="G33" s="52">
        <v>10000</v>
      </c>
      <c r="H33" s="52">
        <f>F33-G33</f>
        <v>0</v>
      </c>
      <c r="I33" s="52">
        <f>G33*100/F33</f>
        <v>100</v>
      </c>
      <c r="J33" s="89" t="s">
        <v>64</v>
      </c>
    </row>
    <row r="34" spans="1:10" ht="50.4" customHeight="1" x14ac:dyDescent="0.3">
      <c r="A34" s="105" t="s">
        <v>42</v>
      </c>
      <c r="B34" s="106" t="s">
        <v>55</v>
      </c>
      <c r="C34" s="106" t="s">
        <v>37</v>
      </c>
      <c r="D34" s="21" t="s">
        <v>20</v>
      </c>
      <c r="E34" s="61">
        <v>1172.7</v>
      </c>
      <c r="F34" s="61">
        <v>1172.7</v>
      </c>
      <c r="G34" s="61">
        <v>0</v>
      </c>
      <c r="H34" s="61">
        <f>F34-G34</f>
        <v>1172.7</v>
      </c>
      <c r="I34" s="61">
        <f>G34*100/F34</f>
        <v>0</v>
      </c>
      <c r="J34" s="3" t="s">
        <v>70</v>
      </c>
    </row>
    <row r="35" spans="1:10" ht="36" customHeight="1" x14ac:dyDescent="0.3">
      <c r="A35" s="97"/>
      <c r="B35" s="92"/>
      <c r="C35" s="92"/>
      <c r="D35" s="19" t="s">
        <v>21</v>
      </c>
      <c r="E35" s="51">
        <v>0</v>
      </c>
      <c r="F35" s="51">
        <v>0</v>
      </c>
      <c r="G35" s="51">
        <v>0</v>
      </c>
      <c r="H35" s="51">
        <v>0</v>
      </c>
      <c r="I35" s="51">
        <v>0</v>
      </c>
      <c r="J35" s="8"/>
    </row>
    <row r="36" spans="1:10" ht="26.4" x14ac:dyDescent="0.3">
      <c r="A36" s="91"/>
      <c r="B36" s="91" t="s">
        <v>43</v>
      </c>
      <c r="C36" s="93"/>
      <c r="D36" s="4" t="s">
        <v>18</v>
      </c>
      <c r="E36" s="52">
        <v>0</v>
      </c>
      <c r="F36" s="52">
        <v>0</v>
      </c>
      <c r="G36" s="52">
        <v>0</v>
      </c>
      <c r="H36" s="52">
        <v>0</v>
      </c>
      <c r="I36" s="52">
        <v>0</v>
      </c>
      <c r="J36" s="26"/>
    </row>
    <row r="37" spans="1:10" ht="39.6" x14ac:dyDescent="0.3">
      <c r="A37" s="92"/>
      <c r="B37" s="92"/>
      <c r="C37" s="94"/>
      <c r="D37" s="4" t="s">
        <v>20</v>
      </c>
      <c r="E37" s="52">
        <f>E34+E32</f>
        <v>1172.7</v>
      </c>
      <c r="F37" s="52">
        <f t="shared" ref="F37:H37" si="4">F34+F32</f>
        <v>1172.7</v>
      </c>
      <c r="G37" s="52">
        <f t="shared" si="4"/>
        <v>0</v>
      </c>
      <c r="H37" s="52">
        <f t="shared" si="4"/>
        <v>1172.7</v>
      </c>
      <c r="I37" s="52">
        <f>G37*100/F37</f>
        <v>0</v>
      </c>
      <c r="J37" s="26"/>
    </row>
    <row r="38" spans="1:10" ht="26.4" x14ac:dyDescent="0.3">
      <c r="A38" s="92"/>
      <c r="B38" s="92"/>
      <c r="C38" s="94"/>
      <c r="D38" s="4" t="s">
        <v>21</v>
      </c>
      <c r="E38" s="52">
        <f>E33+E35</f>
        <v>10000</v>
      </c>
      <c r="F38" s="52">
        <f t="shared" ref="F38:H38" si="5">F33+F35</f>
        <v>10000</v>
      </c>
      <c r="G38" s="52">
        <f t="shared" si="5"/>
        <v>10000</v>
      </c>
      <c r="H38" s="52">
        <f t="shared" si="5"/>
        <v>0</v>
      </c>
      <c r="I38" s="52">
        <f>G38*100/F38</f>
        <v>100</v>
      </c>
      <c r="J38" s="26"/>
    </row>
    <row r="39" spans="1:10" ht="39.6" x14ac:dyDescent="0.3">
      <c r="A39" s="92"/>
      <c r="B39" s="92"/>
      <c r="C39" s="94"/>
      <c r="D39" s="4" t="s">
        <v>22</v>
      </c>
      <c r="E39" s="52">
        <v>0</v>
      </c>
      <c r="F39" s="52">
        <v>0</v>
      </c>
      <c r="G39" s="52">
        <v>0</v>
      </c>
      <c r="H39" s="52">
        <v>0</v>
      </c>
      <c r="I39" s="52">
        <v>0</v>
      </c>
      <c r="J39" s="26"/>
    </row>
    <row r="40" spans="1:10" ht="26.4" x14ac:dyDescent="0.3">
      <c r="A40" s="91"/>
      <c r="B40" s="91" t="s">
        <v>44</v>
      </c>
      <c r="C40" s="93"/>
      <c r="D40" s="4" t="s">
        <v>18</v>
      </c>
      <c r="E40" s="52">
        <v>0</v>
      </c>
      <c r="F40" s="52">
        <v>0</v>
      </c>
      <c r="G40" s="52">
        <v>0</v>
      </c>
      <c r="H40" s="52">
        <v>0</v>
      </c>
      <c r="I40" s="52">
        <v>0</v>
      </c>
      <c r="J40" s="26"/>
    </row>
    <row r="41" spans="1:10" ht="39.6" x14ac:dyDescent="0.3">
      <c r="A41" s="92"/>
      <c r="B41" s="92"/>
      <c r="C41" s="94"/>
      <c r="D41" s="4" t="s">
        <v>20</v>
      </c>
      <c r="E41" s="52">
        <f>E37</f>
        <v>1172.7</v>
      </c>
      <c r="F41" s="52">
        <f t="shared" ref="F41:H41" si="6">F37</f>
        <v>1172.7</v>
      </c>
      <c r="G41" s="52">
        <f t="shared" si="6"/>
        <v>0</v>
      </c>
      <c r="H41" s="52">
        <f t="shared" si="6"/>
        <v>1172.7</v>
      </c>
      <c r="I41" s="52">
        <f>G41*100/F41</f>
        <v>0</v>
      </c>
      <c r="J41" s="26"/>
    </row>
    <row r="42" spans="1:10" ht="26.4" x14ac:dyDescent="0.3">
      <c r="A42" s="92"/>
      <c r="B42" s="92"/>
      <c r="C42" s="94"/>
      <c r="D42" s="4" t="s">
        <v>21</v>
      </c>
      <c r="E42" s="52">
        <f>E38</f>
        <v>10000</v>
      </c>
      <c r="F42" s="52">
        <f t="shared" ref="F42:H42" si="7">F38</f>
        <v>10000</v>
      </c>
      <c r="G42" s="52">
        <f t="shared" si="7"/>
        <v>10000</v>
      </c>
      <c r="H42" s="52">
        <f t="shared" si="7"/>
        <v>0</v>
      </c>
      <c r="I42" s="52">
        <f>G42*100/F42</f>
        <v>100</v>
      </c>
      <c r="J42" s="26"/>
    </row>
    <row r="43" spans="1:10" ht="39.6" x14ac:dyDescent="0.3">
      <c r="A43" s="92"/>
      <c r="B43" s="92"/>
      <c r="C43" s="94"/>
      <c r="D43" s="4" t="s">
        <v>22</v>
      </c>
      <c r="E43" s="52">
        <v>0</v>
      </c>
      <c r="F43" s="52">
        <v>0</v>
      </c>
      <c r="G43" s="52">
        <v>0</v>
      </c>
      <c r="H43" s="52">
        <v>0</v>
      </c>
      <c r="I43" s="52">
        <v>0</v>
      </c>
      <c r="J43" s="25"/>
    </row>
    <row r="44" spans="1:10" ht="21" customHeight="1" x14ac:dyDescent="0.3">
      <c r="A44" s="95" t="s">
        <v>49</v>
      </c>
      <c r="B44" s="95"/>
      <c r="C44" s="95"/>
      <c r="D44" s="95"/>
      <c r="E44" s="95"/>
      <c r="F44" s="95"/>
      <c r="G44" s="95"/>
      <c r="H44" s="95"/>
      <c r="I44" s="95"/>
      <c r="J44" s="95"/>
    </row>
    <row r="45" spans="1:10" ht="17.399999999999999" customHeight="1" x14ac:dyDescent="0.3">
      <c r="A45" s="91" t="s">
        <v>56</v>
      </c>
      <c r="B45" s="92"/>
      <c r="C45" s="92"/>
      <c r="D45" s="92"/>
      <c r="E45" s="92"/>
      <c r="F45" s="92"/>
      <c r="G45" s="92"/>
      <c r="H45" s="92"/>
      <c r="I45" s="92"/>
      <c r="J45" s="92"/>
    </row>
    <row r="46" spans="1:10" ht="21.6" customHeight="1" x14ac:dyDescent="0.3">
      <c r="A46" s="91" t="s">
        <v>50</v>
      </c>
      <c r="B46" s="91"/>
      <c r="C46" s="91"/>
      <c r="D46" s="91"/>
      <c r="E46" s="91"/>
      <c r="F46" s="91"/>
      <c r="G46" s="91"/>
      <c r="H46" s="91"/>
      <c r="I46" s="91"/>
      <c r="J46" s="91"/>
    </row>
    <row r="47" spans="1:10" ht="97.2" customHeight="1" x14ac:dyDescent="0.3">
      <c r="A47" s="101" t="s">
        <v>47</v>
      </c>
      <c r="B47" s="102" t="s">
        <v>57</v>
      </c>
      <c r="C47" s="102" t="s">
        <v>37</v>
      </c>
      <c r="D47" s="43" t="s">
        <v>20</v>
      </c>
      <c r="E47" s="60">
        <v>29651</v>
      </c>
      <c r="F47" s="60">
        <f>1968+3793+6054+17836</f>
        <v>29651</v>
      </c>
      <c r="G47" s="60">
        <f>1967.4+2740.2+5916.9+8247.6</f>
        <v>18872.099999999999</v>
      </c>
      <c r="H47" s="60">
        <f>F47-G47</f>
        <v>10778.900000000001</v>
      </c>
      <c r="I47" s="45">
        <f>G47*100/F47</f>
        <v>63.647431789821582</v>
      </c>
      <c r="J47" s="103" t="s">
        <v>69</v>
      </c>
    </row>
    <row r="48" spans="1:10" ht="90" customHeight="1" x14ac:dyDescent="0.3">
      <c r="A48" s="97"/>
      <c r="B48" s="92"/>
      <c r="C48" s="92"/>
      <c r="D48" s="4" t="s">
        <v>21</v>
      </c>
      <c r="E48" s="52">
        <v>4700</v>
      </c>
      <c r="F48" s="52">
        <v>4700</v>
      </c>
      <c r="G48" s="52">
        <f>219+421+673+1982</f>
        <v>3295</v>
      </c>
      <c r="H48" s="52">
        <f>F48-G48</f>
        <v>1405</v>
      </c>
      <c r="I48" s="31">
        <f>G48*100/F48</f>
        <v>70.106382978723403</v>
      </c>
      <c r="J48" s="104"/>
    </row>
    <row r="49" spans="1:10" ht="27" customHeight="1" x14ac:dyDescent="0.3">
      <c r="A49" s="91"/>
      <c r="B49" s="91" t="s">
        <v>45</v>
      </c>
      <c r="C49" s="93"/>
      <c r="D49" s="4" t="s">
        <v>18</v>
      </c>
      <c r="E49" s="31">
        <v>0</v>
      </c>
      <c r="F49" s="31">
        <v>0</v>
      </c>
      <c r="G49" s="31">
        <v>0</v>
      </c>
      <c r="H49" s="31">
        <v>0</v>
      </c>
      <c r="I49" s="31">
        <v>0</v>
      </c>
      <c r="J49" s="26"/>
    </row>
    <row r="50" spans="1:10" ht="40.200000000000003" customHeight="1" x14ac:dyDescent="0.3">
      <c r="A50" s="92"/>
      <c r="B50" s="92"/>
      <c r="C50" s="94"/>
      <c r="D50" s="4" t="s">
        <v>20</v>
      </c>
      <c r="E50" s="52">
        <f>E47</f>
        <v>29651</v>
      </c>
      <c r="F50" s="52">
        <f t="shared" ref="F50:H50" si="8">F47</f>
        <v>29651</v>
      </c>
      <c r="G50" s="52">
        <f t="shared" si="8"/>
        <v>18872.099999999999</v>
      </c>
      <c r="H50" s="52">
        <f t="shared" si="8"/>
        <v>10778.900000000001</v>
      </c>
      <c r="I50" s="31">
        <f>G50*100/F50</f>
        <v>63.647431789821582</v>
      </c>
      <c r="J50" s="26" t="s">
        <v>19</v>
      </c>
    </row>
    <row r="51" spans="1:10" ht="26.4" x14ac:dyDescent="0.3">
      <c r="A51" s="92"/>
      <c r="B51" s="92"/>
      <c r="C51" s="94"/>
      <c r="D51" s="4" t="s">
        <v>21</v>
      </c>
      <c r="E51" s="52">
        <f>E48</f>
        <v>4700</v>
      </c>
      <c r="F51" s="52">
        <f t="shared" ref="F51:H51" si="9">F48</f>
        <v>4700</v>
      </c>
      <c r="G51" s="52">
        <f t="shared" si="9"/>
        <v>3295</v>
      </c>
      <c r="H51" s="52">
        <f t="shared" si="9"/>
        <v>1405</v>
      </c>
      <c r="I51" s="31">
        <f>G51*100/F51</f>
        <v>70.106382978723403</v>
      </c>
      <c r="J51" s="26" t="s">
        <v>19</v>
      </c>
    </row>
    <row r="52" spans="1:10" ht="39.6" x14ac:dyDescent="0.3">
      <c r="A52" s="92"/>
      <c r="B52" s="92"/>
      <c r="C52" s="94"/>
      <c r="D52" s="4" t="s">
        <v>22</v>
      </c>
      <c r="E52" s="52">
        <v>0</v>
      </c>
      <c r="F52" s="52">
        <v>0</v>
      </c>
      <c r="G52" s="52">
        <v>0</v>
      </c>
      <c r="H52" s="52">
        <v>0</v>
      </c>
      <c r="I52" s="31">
        <v>0</v>
      </c>
      <c r="J52" s="25"/>
    </row>
    <row r="53" spans="1:10" ht="26.4" x14ac:dyDescent="0.3">
      <c r="A53" s="98"/>
      <c r="B53" s="98" t="s">
        <v>46</v>
      </c>
      <c r="C53" s="98"/>
      <c r="D53" s="4" t="s">
        <v>18</v>
      </c>
      <c r="E53" s="52">
        <v>0</v>
      </c>
      <c r="F53" s="52">
        <v>0</v>
      </c>
      <c r="G53" s="52">
        <v>0</v>
      </c>
      <c r="H53" s="52">
        <v>0</v>
      </c>
      <c r="I53" s="31">
        <v>0</v>
      </c>
      <c r="J53" s="26"/>
    </row>
    <row r="54" spans="1:10" ht="39.6" x14ac:dyDescent="0.3">
      <c r="A54" s="99"/>
      <c r="B54" s="99"/>
      <c r="C54" s="99"/>
      <c r="D54" s="4" t="s">
        <v>20</v>
      </c>
      <c r="E54" s="52">
        <f>E50</f>
        <v>29651</v>
      </c>
      <c r="F54" s="52">
        <f t="shared" ref="F54:H54" si="10">F50</f>
        <v>29651</v>
      </c>
      <c r="G54" s="52">
        <f t="shared" si="10"/>
        <v>18872.099999999999</v>
      </c>
      <c r="H54" s="52">
        <f t="shared" si="10"/>
        <v>10778.900000000001</v>
      </c>
      <c r="I54" s="31">
        <f>G54*100/F54</f>
        <v>63.647431789821582</v>
      </c>
      <c r="J54" s="26" t="s">
        <v>19</v>
      </c>
    </row>
    <row r="55" spans="1:10" ht="26.4" x14ac:dyDescent="0.3">
      <c r="A55" s="99"/>
      <c r="B55" s="99"/>
      <c r="C55" s="99"/>
      <c r="D55" s="4" t="s">
        <v>21</v>
      </c>
      <c r="E55" s="52">
        <f>E51</f>
        <v>4700</v>
      </c>
      <c r="F55" s="52">
        <f t="shared" ref="F55:H55" si="11">F51</f>
        <v>4700</v>
      </c>
      <c r="G55" s="52">
        <f t="shared" si="11"/>
        <v>3295</v>
      </c>
      <c r="H55" s="52">
        <f t="shared" si="11"/>
        <v>1405</v>
      </c>
      <c r="I55" s="31">
        <f>G55*100/F55</f>
        <v>70.106382978723403</v>
      </c>
      <c r="J55" s="26" t="s">
        <v>19</v>
      </c>
    </row>
    <row r="56" spans="1:10" ht="39.6" x14ac:dyDescent="0.3">
      <c r="A56" s="100"/>
      <c r="B56" s="100"/>
      <c r="C56" s="100"/>
      <c r="D56" s="4" t="s">
        <v>22</v>
      </c>
      <c r="E56" s="31">
        <v>0</v>
      </c>
      <c r="F56" s="31">
        <v>0</v>
      </c>
      <c r="G56" s="31">
        <v>0</v>
      </c>
      <c r="H56" s="31">
        <v>0</v>
      </c>
      <c r="I56" s="31">
        <v>0</v>
      </c>
      <c r="J56" s="25"/>
    </row>
    <row r="57" spans="1:10" ht="29.4" customHeight="1" x14ac:dyDescent="0.3">
      <c r="A57" s="96" t="s">
        <v>51</v>
      </c>
      <c r="B57" s="96"/>
      <c r="C57" s="96"/>
      <c r="D57" s="96"/>
      <c r="E57" s="96"/>
      <c r="F57" s="96"/>
      <c r="G57" s="96"/>
      <c r="H57" s="96"/>
      <c r="I57" s="96"/>
      <c r="J57" s="96"/>
    </row>
    <row r="58" spans="1:10" ht="39.6" x14ac:dyDescent="0.3">
      <c r="A58" s="97" t="s">
        <v>53</v>
      </c>
      <c r="B58" s="92" t="s">
        <v>58</v>
      </c>
      <c r="C58" s="92" t="s">
        <v>61</v>
      </c>
      <c r="D58" s="4" t="s">
        <v>20</v>
      </c>
      <c r="E58" s="52">
        <v>0</v>
      </c>
      <c r="F58" s="52">
        <v>0</v>
      </c>
      <c r="G58" s="52">
        <v>0</v>
      </c>
      <c r="H58" s="52">
        <v>0</v>
      </c>
      <c r="I58" s="52">
        <v>0</v>
      </c>
      <c r="J58" s="24"/>
    </row>
    <row r="59" spans="1:10" ht="35.25" customHeight="1" x14ac:dyDescent="0.3">
      <c r="A59" s="97"/>
      <c r="B59" s="92"/>
      <c r="C59" s="92"/>
      <c r="D59" s="27" t="s">
        <v>21</v>
      </c>
      <c r="E59" s="52">
        <v>30217</v>
      </c>
      <c r="F59" s="52">
        <v>30217</v>
      </c>
      <c r="G59" s="52">
        <v>24675.3</v>
      </c>
      <c r="H59" s="52">
        <f>F59-G59</f>
        <v>5541.7000000000007</v>
      </c>
      <c r="I59" s="52">
        <f>G59*100/F59</f>
        <v>81.660323658867526</v>
      </c>
      <c r="J59" s="89" t="s">
        <v>65</v>
      </c>
    </row>
    <row r="60" spans="1:10" ht="39.6" x14ac:dyDescent="0.3">
      <c r="A60" s="97"/>
      <c r="B60" s="92"/>
      <c r="C60" s="92" t="s">
        <v>37</v>
      </c>
      <c r="D60" s="20" t="s">
        <v>20</v>
      </c>
      <c r="E60" s="52">
        <v>0</v>
      </c>
      <c r="F60" s="52">
        <v>0</v>
      </c>
      <c r="G60" s="52">
        <v>0</v>
      </c>
      <c r="H60" s="52">
        <v>0</v>
      </c>
      <c r="I60" s="52">
        <v>0</v>
      </c>
      <c r="J60" s="90"/>
    </row>
    <row r="61" spans="1:10" ht="26.4" x14ac:dyDescent="0.3">
      <c r="A61" s="97"/>
      <c r="B61" s="92"/>
      <c r="C61" s="92"/>
      <c r="D61" s="27" t="s">
        <v>21</v>
      </c>
      <c r="E61" s="52">
        <v>1034.3</v>
      </c>
      <c r="F61" s="52">
        <v>1034.3</v>
      </c>
      <c r="G61" s="52">
        <v>377.3</v>
      </c>
      <c r="H61" s="52">
        <f>F61-G61</f>
        <v>657</v>
      </c>
      <c r="I61" s="52">
        <f>G61*100/F61</f>
        <v>36.478777917432083</v>
      </c>
      <c r="J61" s="89" t="s">
        <v>65</v>
      </c>
    </row>
    <row r="62" spans="1:10" ht="26.4" x14ac:dyDescent="0.3">
      <c r="A62" s="91"/>
      <c r="B62" s="91" t="s">
        <v>52</v>
      </c>
      <c r="C62" s="93"/>
      <c r="D62" s="4" t="s">
        <v>18</v>
      </c>
      <c r="E62" s="52">
        <v>0</v>
      </c>
      <c r="F62" s="52">
        <v>0</v>
      </c>
      <c r="G62" s="52">
        <v>0</v>
      </c>
      <c r="H62" s="52">
        <v>0</v>
      </c>
      <c r="I62" s="52">
        <v>0</v>
      </c>
      <c r="J62" s="26"/>
    </row>
    <row r="63" spans="1:10" ht="39.6" x14ac:dyDescent="0.3">
      <c r="A63" s="92"/>
      <c r="B63" s="92"/>
      <c r="C63" s="94"/>
      <c r="D63" s="4" t="s">
        <v>20</v>
      </c>
      <c r="E63" s="52">
        <v>0</v>
      </c>
      <c r="F63" s="52">
        <v>0</v>
      </c>
      <c r="G63" s="52">
        <v>0</v>
      </c>
      <c r="H63" s="52">
        <v>0</v>
      </c>
      <c r="I63" s="52">
        <v>0</v>
      </c>
      <c r="J63" s="26"/>
    </row>
    <row r="64" spans="1:10" ht="26.4" x14ac:dyDescent="0.3">
      <c r="A64" s="92"/>
      <c r="B64" s="92"/>
      <c r="C64" s="94"/>
      <c r="D64" s="4" t="s">
        <v>21</v>
      </c>
      <c r="E64" s="52">
        <f>E59+E61</f>
        <v>31251.3</v>
      </c>
      <c r="F64" s="52">
        <f t="shared" ref="F64:H64" si="12">F59+F61</f>
        <v>31251.3</v>
      </c>
      <c r="G64" s="52">
        <f t="shared" si="12"/>
        <v>25052.6</v>
      </c>
      <c r="H64" s="52">
        <f t="shared" si="12"/>
        <v>6198.7000000000007</v>
      </c>
      <c r="I64" s="52">
        <f>G64*100/F64</f>
        <v>80.164985136618313</v>
      </c>
      <c r="J64" s="46"/>
    </row>
    <row r="65" spans="1:10" ht="40.200000000000003" thickBot="1" x14ac:dyDescent="0.35">
      <c r="A65" s="92"/>
      <c r="B65" s="92"/>
      <c r="C65" s="94"/>
      <c r="D65" s="34" t="s">
        <v>22</v>
      </c>
      <c r="E65" s="70">
        <v>0</v>
      </c>
      <c r="F65" s="70">
        <v>0</v>
      </c>
      <c r="G65" s="70">
        <v>0</v>
      </c>
      <c r="H65" s="70">
        <v>0</v>
      </c>
      <c r="I65" s="70">
        <v>0</v>
      </c>
      <c r="J65" s="32"/>
    </row>
    <row r="66" spans="1:10" s="11" customFormat="1" ht="26.25" customHeight="1" thickBot="1" x14ac:dyDescent="0.35">
      <c r="A66" s="142" t="s">
        <v>33</v>
      </c>
      <c r="B66" s="143"/>
      <c r="C66" s="143"/>
      <c r="D66" s="35" t="s">
        <v>18</v>
      </c>
      <c r="E66" s="36">
        <v>0</v>
      </c>
      <c r="F66" s="36">
        <v>0</v>
      </c>
      <c r="G66" s="36">
        <v>0</v>
      </c>
      <c r="H66" s="36">
        <v>0</v>
      </c>
      <c r="I66" s="71">
        <v>0</v>
      </c>
      <c r="J66" s="37" t="s">
        <v>19</v>
      </c>
    </row>
    <row r="67" spans="1:10" s="11" customFormat="1" ht="40.200000000000003" thickBot="1" x14ac:dyDescent="0.35">
      <c r="A67" s="142"/>
      <c r="B67" s="143"/>
      <c r="C67" s="143"/>
      <c r="D67" s="38" t="s">
        <v>20</v>
      </c>
      <c r="E67" s="17">
        <f>E63+E54+E41+E27</f>
        <v>84575.3</v>
      </c>
      <c r="F67" s="17">
        <f t="shared" ref="F67:G67" si="13">F63+F54+F41+F27</f>
        <v>93870.7</v>
      </c>
      <c r="G67" s="17">
        <f t="shared" si="13"/>
        <v>71914</v>
      </c>
      <c r="H67" s="17">
        <f>F67-G67</f>
        <v>21956.699999999997</v>
      </c>
      <c r="I67" s="47">
        <f>G67*100/F67</f>
        <v>76.609634316139122</v>
      </c>
      <c r="J67" s="39" t="s">
        <v>19</v>
      </c>
    </row>
    <row r="68" spans="1:10" s="11" customFormat="1" ht="27" thickBot="1" x14ac:dyDescent="0.35">
      <c r="A68" s="142"/>
      <c r="B68" s="143"/>
      <c r="C68" s="143"/>
      <c r="D68" s="38" t="s">
        <v>21</v>
      </c>
      <c r="E68" s="17">
        <f>E64+E55+E42+E28</f>
        <v>54420.9</v>
      </c>
      <c r="F68" s="17">
        <f t="shared" ref="F68:G68" si="14">F64+F55+F42+F28</f>
        <v>54420.9</v>
      </c>
      <c r="G68" s="17">
        <f t="shared" si="14"/>
        <v>43677.1</v>
      </c>
      <c r="H68" s="17">
        <f>F68-G68</f>
        <v>10743.800000000003</v>
      </c>
      <c r="I68" s="47">
        <f>G68*100/F68</f>
        <v>80.25795236756467</v>
      </c>
      <c r="J68" s="39" t="s">
        <v>19</v>
      </c>
    </row>
    <row r="69" spans="1:10" s="11" customFormat="1" ht="40.200000000000003" thickBot="1" x14ac:dyDescent="0.35">
      <c r="A69" s="144"/>
      <c r="B69" s="145"/>
      <c r="C69" s="145"/>
      <c r="D69" s="40" t="s">
        <v>22</v>
      </c>
      <c r="E69" s="41">
        <v>0</v>
      </c>
      <c r="F69" s="41">
        <v>0</v>
      </c>
      <c r="G69" s="41">
        <v>0</v>
      </c>
      <c r="H69" s="41">
        <v>0</v>
      </c>
      <c r="I69" s="76">
        <v>0</v>
      </c>
      <c r="J69" s="42" t="s">
        <v>19</v>
      </c>
    </row>
    <row r="70" spans="1:10" s="11" customFormat="1" x14ac:dyDescent="0.3">
      <c r="A70" s="146" t="s">
        <v>23</v>
      </c>
      <c r="B70" s="146"/>
      <c r="C70" s="146"/>
      <c r="D70" s="146"/>
      <c r="E70" s="146"/>
      <c r="F70" s="146"/>
      <c r="G70" s="146"/>
      <c r="H70" s="146"/>
      <c r="I70" s="146"/>
      <c r="J70" s="146"/>
    </row>
    <row r="71" spans="1:10" s="11" customFormat="1" ht="26.4" x14ac:dyDescent="0.3">
      <c r="A71" s="132" t="s">
        <v>59</v>
      </c>
      <c r="B71" s="132"/>
      <c r="C71" s="132"/>
      <c r="D71" s="13" t="s">
        <v>18</v>
      </c>
      <c r="E71" s="12">
        <v>0</v>
      </c>
      <c r="F71" s="12">
        <v>0</v>
      </c>
      <c r="G71" s="12">
        <v>0</v>
      </c>
      <c r="H71" s="12">
        <v>0</v>
      </c>
      <c r="I71" s="12">
        <v>0</v>
      </c>
      <c r="J71" s="18" t="s">
        <v>19</v>
      </c>
    </row>
    <row r="72" spans="1:10" s="11" customFormat="1" ht="39.6" x14ac:dyDescent="0.3">
      <c r="A72" s="132"/>
      <c r="B72" s="132"/>
      <c r="C72" s="132"/>
      <c r="D72" s="13" t="s">
        <v>20</v>
      </c>
      <c r="E72" s="12">
        <f>E67</f>
        <v>84575.3</v>
      </c>
      <c r="F72" s="12">
        <f t="shared" ref="F72:H72" si="15">F67</f>
        <v>93870.7</v>
      </c>
      <c r="G72" s="12">
        <f t="shared" si="15"/>
        <v>71914</v>
      </c>
      <c r="H72" s="12">
        <f t="shared" si="15"/>
        <v>21956.699999999997</v>
      </c>
      <c r="I72" s="12">
        <f>G72*100/F72</f>
        <v>76.609634316139122</v>
      </c>
      <c r="J72" s="18" t="s">
        <v>19</v>
      </c>
    </row>
    <row r="73" spans="1:10" s="11" customFormat="1" ht="15" customHeight="1" x14ac:dyDescent="0.3">
      <c r="A73" s="132"/>
      <c r="B73" s="132"/>
      <c r="C73" s="132"/>
      <c r="D73" s="13" t="s">
        <v>21</v>
      </c>
      <c r="E73" s="12">
        <f>E68-E78</f>
        <v>24203.9</v>
      </c>
      <c r="F73" s="12">
        <f>F68-F78</f>
        <v>24203.9</v>
      </c>
      <c r="G73" s="12">
        <f t="shared" ref="G73" si="16">G68-G78</f>
        <v>19001.8</v>
      </c>
      <c r="H73" s="12">
        <f>H68-H78</f>
        <v>5202.1000000000022</v>
      </c>
      <c r="I73" s="12">
        <f>G73*100/F73</f>
        <v>78.507182726750642</v>
      </c>
      <c r="J73" s="18"/>
    </row>
    <row r="74" spans="1:10" s="11" customFormat="1" ht="39.6" x14ac:dyDescent="0.3">
      <c r="A74" s="132"/>
      <c r="B74" s="132"/>
      <c r="C74" s="132"/>
      <c r="D74" s="13" t="s">
        <v>22</v>
      </c>
      <c r="E74" s="12">
        <v>0</v>
      </c>
      <c r="F74" s="12">
        <v>0</v>
      </c>
      <c r="G74" s="12">
        <v>0</v>
      </c>
      <c r="H74" s="12">
        <v>0</v>
      </c>
      <c r="I74" s="12">
        <v>0</v>
      </c>
      <c r="J74" s="18" t="s">
        <v>19</v>
      </c>
    </row>
    <row r="75" spans="1:10" s="75" customFormat="1" x14ac:dyDescent="0.3">
      <c r="A75" s="132"/>
      <c r="B75" s="132"/>
      <c r="C75" s="132"/>
      <c r="D75" s="72" t="s">
        <v>25</v>
      </c>
      <c r="E75" s="73">
        <f>E72+E73</f>
        <v>108779.20000000001</v>
      </c>
      <c r="F75" s="73">
        <f t="shared" ref="F75:H75" si="17">F72+F73</f>
        <v>118074.6</v>
      </c>
      <c r="G75" s="73">
        <f t="shared" si="17"/>
        <v>90915.8</v>
      </c>
      <c r="H75" s="73">
        <f t="shared" si="17"/>
        <v>27158.799999999999</v>
      </c>
      <c r="I75" s="73">
        <f t="shared" ref="I75" si="18">G75*100/F75</f>
        <v>76.99860935374754</v>
      </c>
      <c r="J75" s="74" t="s">
        <v>19</v>
      </c>
    </row>
    <row r="76" spans="1:10" s="11" customFormat="1" ht="25.5" customHeight="1" x14ac:dyDescent="0.3">
      <c r="A76" s="133" t="s">
        <v>60</v>
      </c>
      <c r="B76" s="134"/>
      <c r="C76" s="135"/>
      <c r="D76" s="13" t="s">
        <v>18</v>
      </c>
      <c r="E76" s="12">
        <v>0</v>
      </c>
      <c r="F76" s="12">
        <v>0</v>
      </c>
      <c r="G76" s="12">
        <v>0</v>
      </c>
      <c r="H76" s="12">
        <v>0</v>
      </c>
      <c r="I76" s="12">
        <v>0</v>
      </c>
      <c r="J76" s="18" t="s">
        <v>19</v>
      </c>
    </row>
    <row r="77" spans="1:10" s="11" customFormat="1" ht="38.25" customHeight="1" x14ac:dyDescent="0.3">
      <c r="A77" s="136"/>
      <c r="B77" s="137"/>
      <c r="C77" s="138"/>
      <c r="D77" s="13" t="s">
        <v>20</v>
      </c>
      <c r="E77" s="12">
        <v>0</v>
      </c>
      <c r="F77" s="12">
        <v>0</v>
      </c>
      <c r="G77" s="12">
        <v>0</v>
      </c>
      <c r="H77" s="12">
        <v>0</v>
      </c>
      <c r="I77" s="12">
        <v>0</v>
      </c>
      <c r="J77" s="18" t="s">
        <v>19</v>
      </c>
    </row>
    <row r="78" spans="1:10" s="11" customFormat="1" ht="26.4" x14ac:dyDescent="0.3">
      <c r="A78" s="136"/>
      <c r="B78" s="137"/>
      <c r="C78" s="138"/>
      <c r="D78" s="13" t="s">
        <v>21</v>
      </c>
      <c r="E78" s="12">
        <f>E59</f>
        <v>30217</v>
      </c>
      <c r="F78" s="12">
        <f t="shared" ref="F78:G78" si="19">F59</f>
        <v>30217</v>
      </c>
      <c r="G78" s="12">
        <f t="shared" si="19"/>
        <v>24675.3</v>
      </c>
      <c r="H78" s="12">
        <f>F78-G78</f>
        <v>5541.7000000000007</v>
      </c>
      <c r="I78" s="12">
        <f>G78*100/F78</f>
        <v>81.660323658867526</v>
      </c>
      <c r="J78" s="18" t="s">
        <v>19</v>
      </c>
    </row>
    <row r="79" spans="1:10" s="11" customFormat="1" ht="39.6" x14ac:dyDescent="0.3">
      <c r="A79" s="136"/>
      <c r="B79" s="137"/>
      <c r="C79" s="138"/>
      <c r="D79" s="13" t="s">
        <v>22</v>
      </c>
      <c r="E79" s="12">
        <v>0</v>
      </c>
      <c r="F79" s="12">
        <v>0</v>
      </c>
      <c r="G79" s="12">
        <v>0</v>
      </c>
      <c r="H79" s="12">
        <v>0</v>
      </c>
      <c r="I79" s="12">
        <v>0</v>
      </c>
      <c r="J79" s="18" t="s">
        <v>19</v>
      </c>
    </row>
    <row r="80" spans="1:10" s="75" customFormat="1" x14ac:dyDescent="0.3">
      <c r="A80" s="139"/>
      <c r="B80" s="140"/>
      <c r="C80" s="141"/>
      <c r="D80" s="72" t="s">
        <v>25</v>
      </c>
      <c r="E80" s="73">
        <f>E78</f>
        <v>30217</v>
      </c>
      <c r="F80" s="73">
        <f t="shared" ref="F80:I80" si="20">F78</f>
        <v>30217</v>
      </c>
      <c r="G80" s="73">
        <f t="shared" si="20"/>
        <v>24675.3</v>
      </c>
      <c r="H80" s="73">
        <f t="shared" si="20"/>
        <v>5541.7000000000007</v>
      </c>
      <c r="I80" s="73">
        <f t="shared" si="20"/>
        <v>81.660323658867526</v>
      </c>
      <c r="J80" s="74" t="s">
        <v>19</v>
      </c>
    </row>
    <row r="81" spans="1:10" ht="15.6" x14ac:dyDescent="0.3">
      <c r="A81" s="2" t="s">
        <v>24</v>
      </c>
      <c r="B81" s="28"/>
      <c r="C81" s="28"/>
      <c r="D81" s="29"/>
      <c r="E81" s="28"/>
      <c r="F81" s="28"/>
      <c r="G81" s="28"/>
      <c r="H81" s="28"/>
      <c r="I81" s="28"/>
      <c r="J81" s="28"/>
    </row>
    <row r="82" spans="1:10" x14ac:dyDescent="0.3">
      <c r="A82" s="28"/>
      <c r="B82" s="28"/>
      <c r="C82" s="28"/>
      <c r="D82" s="29"/>
      <c r="E82" s="28"/>
      <c r="F82" s="28"/>
      <c r="G82" s="28"/>
      <c r="H82" s="28"/>
      <c r="I82" s="28"/>
      <c r="J82" s="28"/>
    </row>
  </sheetData>
  <mergeCells count="67">
    <mergeCell ref="B17:J17"/>
    <mergeCell ref="A22:C25"/>
    <mergeCell ref="H11:I11"/>
    <mergeCell ref="J11:J13"/>
    <mergeCell ref="A11:A13"/>
    <mergeCell ref="D11:D13"/>
    <mergeCell ref="A76:C80"/>
    <mergeCell ref="A66:C69"/>
    <mergeCell ref="A70:J70"/>
    <mergeCell ref="A71:C75"/>
    <mergeCell ref="E11:E13"/>
    <mergeCell ref="F11:F13"/>
    <mergeCell ref="A26:C29"/>
    <mergeCell ref="B11:B13"/>
    <mergeCell ref="A1:J1"/>
    <mergeCell ref="A2:J2"/>
    <mergeCell ref="A6:D6"/>
    <mergeCell ref="A8:D8"/>
    <mergeCell ref="A5:D5"/>
    <mergeCell ref="A7:D7"/>
    <mergeCell ref="C11:C13"/>
    <mergeCell ref="A20:A21"/>
    <mergeCell ref="B20:B21"/>
    <mergeCell ref="C20:C21"/>
    <mergeCell ref="A31:J31"/>
    <mergeCell ref="G11:G13"/>
    <mergeCell ref="A15:J15"/>
    <mergeCell ref="A16:J16"/>
    <mergeCell ref="J20:J21"/>
    <mergeCell ref="A34:A35"/>
    <mergeCell ref="B34:B35"/>
    <mergeCell ref="C34:C35"/>
    <mergeCell ref="A18:A19"/>
    <mergeCell ref="B18:B19"/>
    <mergeCell ref="C18:C19"/>
    <mergeCell ref="A30:J30"/>
    <mergeCell ref="A32:A33"/>
    <mergeCell ref="B32:B33"/>
    <mergeCell ref="C32:C33"/>
    <mergeCell ref="J18:J19"/>
    <mergeCell ref="A46:J46"/>
    <mergeCell ref="A47:A48"/>
    <mergeCell ref="B47:B48"/>
    <mergeCell ref="C47:C48"/>
    <mergeCell ref="A36:A39"/>
    <mergeCell ref="B36:B39"/>
    <mergeCell ref="C36:C39"/>
    <mergeCell ref="A40:A43"/>
    <mergeCell ref="B40:B43"/>
    <mergeCell ref="C40:C43"/>
    <mergeCell ref="J47:J48"/>
    <mergeCell ref="A62:A65"/>
    <mergeCell ref="B62:B65"/>
    <mergeCell ref="C62:C65"/>
    <mergeCell ref="A44:J44"/>
    <mergeCell ref="A57:J57"/>
    <mergeCell ref="A58:A61"/>
    <mergeCell ref="B58:B61"/>
    <mergeCell ref="C58:C59"/>
    <mergeCell ref="C60:C61"/>
    <mergeCell ref="A49:A52"/>
    <mergeCell ref="B49:B52"/>
    <mergeCell ref="C49:C52"/>
    <mergeCell ref="A53:A56"/>
    <mergeCell ref="B53:B56"/>
    <mergeCell ref="C53:C56"/>
    <mergeCell ref="A45:J45"/>
  </mergeCells>
  <pageMargins left="0.55118110236220474" right="0.15748031496062992" top="0.35433070866141736" bottom="0.15748031496062992" header="0.15748031496062992" footer="0.15748031496062992"/>
  <pageSetup paperSize="9" scale="8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2014-10-08T08:31:55Z</dcterms:modified>
</cp:coreProperties>
</file>