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15570" windowHeight="11640"/>
  </bookViews>
  <sheets>
    <sheet name="Лист1" sheetId="1" r:id="rId1"/>
  </sheets>
  <definedNames>
    <definedName name="_xlnm.Print_Area" localSheetId="0">Лист1!$A$1:$J$171</definedName>
  </definedNames>
  <calcPr calcId="145621" iterate="1"/>
</workbook>
</file>

<file path=xl/calcChain.xml><?xml version="1.0" encoding="utf-8"?>
<calcChain xmlns="http://schemas.openxmlformats.org/spreadsheetml/2006/main">
  <c r="F133" i="1" l="1"/>
  <c r="G133" i="1"/>
  <c r="F134" i="1"/>
  <c r="G134" i="1"/>
  <c r="E134" i="1"/>
  <c r="E133" i="1"/>
  <c r="I134" i="1" l="1"/>
  <c r="I133" i="1"/>
  <c r="F118" i="1" l="1"/>
  <c r="G118" i="1"/>
  <c r="E118" i="1"/>
  <c r="H114" i="1" l="1"/>
  <c r="H113" i="1"/>
  <c r="H112" i="1"/>
  <c r="H111" i="1"/>
  <c r="F119" i="1"/>
  <c r="G119" i="1"/>
  <c r="E119" i="1"/>
  <c r="F117" i="1"/>
  <c r="G117" i="1"/>
  <c r="E117" i="1"/>
  <c r="F116" i="1"/>
  <c r="G116" i="1"/>
  <c r="E116" i="1"/>
  <c r="G110" i="1"/>
  <c r="F110" i="1"/>
  <c r="E110" i="1"/>
  <c r="H110" i="1" l="1"/>
  <c r="F156" i="1" l="1"/>
  <c r="F132" i="1" l="1"/>
  <c r="G132" i="1"/>
  <c r="H132" i="1"/>
  <c r="E132" i="1"/>
  <c r="I38" i="1" l="1"/>
  <c r="I34" i="1"/>
  <c r="E156" i="1" l="1"/>
  <c r="H74" i="1"/>
  <c r="H73" i="1"/>
  <c r="H72" i="1"/>
  <c r="H71" i="1"/>
  <c r="G70" i="1"/>
  <c r="F70" i="1"/>
  <c r="E70" i="1"/>
  <c r="H70" i="1" l="1"/>
  <c r="H34" i="1"/>
  <c r="I33" i="1"/>
  <c r="H33" i="1"/>
  <c r="H32" i="1"/>
  <c r="H31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H25" i="1"/>
  <c r="E25" i="1"/>
  <c r="F20" i="1"/>
  <c r="G20" i="1"/>
  <c r="H20" i="1"/>
  <c r="E20" i="1"/>
  <c r="E14" i="1"/>
  <c r="I20" i="1" l="1"/>
  <c r="I25" i="1"/>
  <c r="F154" i="1"/>
  <c r="G154" i="1"/>
  <c r="F155" i="1"/>
  <c r="G155" i="1"/>
  <c r="G156" i="1"/>
  <c r="F157" i="1"/>
  <c r="G157" i="1"/>
  <c r="E155" i="1"/>
  <c r="E157" i="1"/>
  <c r="E154" i="1"/>
  <c r="F149" i="1"/>
  <c r="G149" i="1"/>
  <c r="F150" i="1"/>
  <c r="G150" i="1"/>
  <c r="F151" i="1"/>
  <c r="G151" i="1"/>
  <c r="F152" i="1"/>
  <c r="G152" i="1"/>
  <c r="E150" i="1"/>
  <c r="E151" i="1"/>
  <c r="E152" i="1"/>
  <c r="E149" i="1"/>
  <c r="F122" i="1"/>
  <c r="G122" i="1"/>
  <c r="F123" i="1"/>
  <c r="F145" i="1" s="1"/>
  <c r="G123" i="1"/>
  <c r="F124" i="1"/>
  <c r="G124" i="1"/>
  <c r="G146" i="1" s="1"/>
  <c r="F125" i="1"/>
  <c r="G125" i="1"/>
  <c r="E123" i="1"/>
  <c r="E124" i="1"/>
  <c r="E146" i="1" s="1"/>
  <c r="E125" i="1"/>
  <c r="E122" i="1"/>
  <c r="G127" i="1"/>
  <c r="E115" i="1"/>
  <c r="E127" i="1"/>
  <c r="G128" i="1" l="1"/>
  <c r="E128" i="1"/>
  <c r="F144" i="1"/>
  <c r="E147" i="1"/>
  <c r="G147" i="1"/>
  <c r="F130" i="1"/>
  <c r="F141" i="1" s="1"/>
  <c r="F129" i="1"/>
  <c r="F140" i="1" s="1"/>
  <c r="G129" i="1"/>
  <c r="G140" i="1" s="1"/>
  <c r="E130" i="1"/>
  <c r="E141" i="1" s="1"/>
  <c r="E129" i="1"/>
  <c r="E140" i="1" s="1"/>
  <c r="F146" i="1"/>
  <c r="F127" i="1"/>
  <c r="F128" i="1"/>
  <c r="F147" i="1"/>
  <c r="G144" i="1"/>
  <c r="E144" i="1"/>
  <c r="G145" i="1"/>
  <c r="E145" i="1"/>
  <c r="G130" i="1"/>
  <c r="G141" i="1" s="1"/>
  <c r="H109" i="1"/>
  <c r="H108" i="1"/>
  <c r="H107" i="1"/>
  <c r="H106" i="1"/>
  <c r="G105" i="1"/>
  <c r="F105" i="1"/>
  <c r="E105" i="1"/>
  <c r="E137" i="1" l="1"/>
  <c r="I141" i="1"/>
  <c r="I140" i="1"/>
  <c r="G137" i="1"/>
  <c r="I139" i="1"/>
  <c r="I138" i="1"/>
  <c r="F137" i="1"/>
  <c r="I118" i="1"/>
  <c r="I119" i="1"/>
  <c r="I117" i="1"/>
  <c r="F115" i="1"/>
  <c r="H105" i="1"/>
  <c r="G115" i="1"/>
  <c r="I116" i="1"/>
  <c r="E80" i="1"/>
  <c r="H64" i="1"/>
  <c r="H63" i="1"/>
  <c r="H62" i="1"/>
  <c r="H61" i="1"/>
  <c r="G60" i="1"/>
  <c r="F60" i="1"/>
  <c r="E60" i="1"/>
  <c r="E65" i="1"/>
  <c r="F65" i="1"/>
  <c r="G65" i="1"/>
  <c r="H67" i="1"/>
  <c r="I67" i="1"/>
  <c r="H68" i="1"/>
  <c r="I68" i="1"/>
  <c r="H69" i="1"/>
  <c r="I69" i="1"/>
  <c r="H84" i="1"/>
  <c r="I83" i="1"/>
  <c r="H83" i="1"/>
  <c r="H82" i="1"/>
  <c r="H81" i="1"/>
  <c r="G80" i="1"/>
  <c r="F80" i="1"/>
  <c r="H94" i="1"/>
  <c r="H93" i="1"/>
  <c r="H92" i="1"/>
  <c r="H91" i="1"/>
  <c r="G90" i="1"/>
  <c r="F90" i="1"/>
  <c r="E90" i="1"/>
  <c r="E95" i="1"/>
  <c r="F95" i="1"/>
  <c r="G95" i="1"/>
  <c r="H96" i="1"/>
  <c r="H97" i="1"/>
  <c r="H98" i="1"/>
  <c r="H99" i="1"/>
  <c r="H104" i="1"/>
  <c r="H103" i="1"/>
  <c r="H102" i="1"/>
  <c r="H101" i="1"/>
  <c r="G100" i="1"/>
  <c r="F100" i="1"/>
  <c r="E100" i="1"/>
  <c r="H89" i="1"/>
  <c r="H88" i="1"/>
  <c r="H87" i="1"/>
  <c r="H86" i="1"/>
  <c r="G85" i="1"/>
  <c r="F85" i="1"/>
  <c r="E85" i="1"/>
  <c r="H115" i="1" l="1"/>
  <c r="I137" i="1"/>
  <c r="I115" i="1"/>
  <c r="I65" i="1"/>
  <c r="H154" i="1"/>
  <c r="H155" i="1"/>
  <c r="H156" i="1"/>
  <c r="H157" i="1"/>
  <c r="F148" i="1"/>
  <c r="H60" i="1"/>
  <c r="E148" i="1"/>
  <c r="H65" i="1"/>
  <c r="G148" i="1"/>
  <c r="H95" i="1"/>
  <c r="I80" i="1"/>
  <c r="H80" i="1"/>
  <c r="H90" i="1"/>
  <c r="H100" i="1"/>
  <c r="H85" i="1"/>
  <c r="H148" i="1" l="1"/>
  <c r="H124" i="1" l="1"/>
  <c r="H123" i="1"/>
  <c r="F121" i="1"/>
  <c r="G121" i="1"/>
  <c r="E121" i="1"/>
  <c r="F153" i="1"/>
  <c r="G153" i="1"/>
  <c r="E153" i="1"/>
  <c r="I153" i="1" l="1"/>
  <c r="H121" i="1"/>
  <c r="I156" i="1"/>
  <c r="H153" i="1"/>
  <c r="I127" i="1"/>
  <c r="H125" i="1"/>
  <c r="H122" i="1"/>
  <c r="F75" i="1"/>
  <c r="G75" i="1"/>
  <c r="E75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79" i="1"/>
  <c r="H152" i="1" s="1"/>
  <c r="H78" i="1"/>
  <c r="H151" i="1" s="1"/>
  <c r="H77" i="1"/>
  <c r="H150" i="1" s="1"/>
  <c r="H76" i="1"/>
  <c r="H149" i="1" s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H116" i="1" s="1"/>
  <c r="I15" i="1"/>
  <c r="H16" i="1"/>
  <c r="H117" i="1" s="1"/>
  <c r="I16" i="1"/>
  <c r="H17" i="1"/>
  <c r="I17" i="1"/>
  <c r="H18" i="1"/>
  <c r="H119" i="1" s="1"/>
  <c r="I18" i="1"/>
  <c r="H36" i="1"/>
  <c r="H37" i="1"/>
  <c r="H38" i="1"/>
  <c r="H39" i="1"/>
  <c r="H118" i="1" l="1"/>
  <c r="I55" i="1"/>
  <c r="I35" i="1"/>
  <c r="I30" i="1"/>
  <c r="H129" i="1"/>
  <c r="H140" i="1" s="1"/>
  <c r="H147" i="1"/>
  <c r="I45" i="1"/>
  <c r="H35" i="1"/>
  <c r="I40" i="1"/>
  <c r="H14" i="1"/>
  <c r="I50" i="1"/>
  <c r="I14" i="1"/>
  <c r="H30" i="1"/>
  <c r="H45" i="1"/>
  <c r="H55" i="1"/>
  <c r="H75" i="1"/>
  <c r="H50" i="1"/>
  <c r="H40" i="1"/>
  <c r="H146" i="1" l="1"/>
  <c r="H130" i="1"/>
  <c r="H141" i="1" s="1"/>
  <c r="H127" i="1"/>
  <c r="H138" i="1" s="1"/>
  <c r="H144" i="1"/>
  <c r="H128" i="1"/>
  <c r="H139" i="1" s="1"/>
  <c r="H145" i="1"/>
  <c r="I146" i="1"/>
  <c r="I145" i="1"/>
  <c r="E143" i="1"/>
  <c r="I129" i="1"/>
  <c r="G126" i="1"/>
  <c r="I128" i="1"/>
  <c r="I130" i="1"/>
  <c r="G143" i="1"/>
  <c r="E126" i="1"/>
  <c r="F126" i="1"/>
  <c r="I144" i="1"/>
  <c r="F143" i="1"/>
  <c r="I147" i="1"/>
  <c r="H137" i="1" l="1"/>
  <c r="I126" i="1"/>
  <c r="H126" i="1"/>
  <c r="I143" i="1"/>
  <c r="H143" i="1"/>
</calcChain>
</file>

<file path=xl/sharedStrings.xml><?xml version="1.0" encoding="utf-8"?>
<sst xmlns="http://schemas.openxmlformats.org/spreadsheetml/2006/main" count="237" uniqueCount="79">
  <si>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</si>
  <si>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</si>
  <si>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</si>
  <si>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</si>
  <si>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</si>
  <si>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</si>
  <si>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</si>
  <si>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</si>
  <si>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</si>
  <si>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</si>
  <si>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</si>
  <si>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</si>
  <si>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</si>
  <si>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</si>
  <si>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</si>
  <si>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</si>
  <si>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</si>
  <si>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</si>
  <si>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</si>
  <si>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</si>
  <si>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</si>
  <si>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</si>
  <si>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</si>
  <si>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</si>
  <si>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</si>
  <si>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</si>
  <si>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</si>
  <si>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</si>
  <si>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</si>
  <si>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</si>
  <si>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</si>
  <si>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</si>
  <si>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</si>
  <si>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</si>
  <si>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</si>
  <si>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</si>
  <si>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</si>
  <si>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</si>
  <si>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</si>
  <si>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10</t>
  </si>
  <si>
    <t>11</t>
  </si>
  <si>
    <t>12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</si>
  <si>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</si>
  <si>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</si>
  <si>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</si>
  <si>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</si>
  <si>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</si>
  <si>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13</t>
  </si>
  <si>
    <t>1.1</t>
  </si>
  <si>
    <t>1.2</t>
  </si>
  <si>
    <t>Развитие системы дошкольного и общего образования  (1, 2, 4,5,6)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</si>
  <si>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(4)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</si>
  <si>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 (1)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</si>
  <si>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(3,6)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</si>
  <si>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(1)</t>
  </si>
  <si>
    <t>Развитие системы оценки качества образования (1)</t>
  </si>
  <si>
    <t>Обеспечение информационной открытости муниципальной системы образования (2,6)</t>
  </si>
  <si>
    <t>Финансовое и организационно-методическое обеспечение функционирования и модернизации муниципальной системы образования ( 2, 3, 6)</t>
  </si>
  <si>
    <t>Обеспечение комплексной безопасности образовательных организаций  (4,5)</t>
  </si>
  <si>
    <t>Развитие материально-технической базы образовательных организаций (4,5)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</si>
  <si>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(4,5)</t>
  </si>
  <si>
    <t xml:space="preserve">Участие в реализации  регионального проекта «Современная школа» (1,4,5)  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</si>
  <si>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(3,6)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</si>
  <si>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(1) </t>
    </r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</si>
  <si>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 (2)</t>
  </si>
  <si>
    <t>инвестиции в объекты муниципальной собственности</t>
  </si>
  <si>
    <t>проектная часть</t>
  </si>
  <si>
    <t>процессная часть</t>
  </si>
  <si>
    <t xml:space="preserve">         (соисполнитель 2)                                                                      (подпись)         (ФИО руководителя)               (ФИО исполнителя, ответственного             (подпись)                    (телефон)</t>
  </si>
  <si>
    <t xml:space="preserve"> за составление формы)</t>
  </si>
  <si>
    <t>Заместитель главы города, директор Департамента ДЖКиСК     /_____________    Р.А. Ефимов                                      Титова Е. В./                               ________________/______________</t>
  </si>
  <si>
    <t>по состоянию на 31.12.2022 г.</t>
  </si>
  <si>
    <t>14</t>
  </si>
  <si>
    <t>Участие в реализации регионального проекта "Патриотическое воспитание граждан Российской Федерации" (7)</t>
  </si>
  <si>
    <t>Начальник Управления образования    Н.И. Бобровская/           ____________                                         С.Ю. Саргисян/               ________________/8 (34675)-7-26-12</t>
  </si>
  <si>
    <t>Дата составления отчета    31/12/2022 год</t>
  </si>
  <si>
    <t>Остаток плановых показателей обусловлен тем, что фактическое количество дето-дней питания меньше, чем планируемое, в связи со сложившейся эпидемиологической ситуацией (высокая заболеваемость, карантин, актированные дни).</t>
  </si>
  <si>
    <t>Средства запланированы на содержание учреждения (заработная плата, начисления на выплаты по оплате труда, оплата проезда к месту отдыха и обратно, оплата коммунальных услуг и т.д.), а также на возмещение финансовых затрат на обучение по дополнительным общеобразовательным программам в рамках реализации мероприятий персонифицированного финансирования дополнительного образования. Неисполнение обусловлено остатками средств на сертификатах дополнительного образования, которых недостаточно для заключения договоров с поставщиками услуг на общеразвивающую программу, так как требуется значительная доплата родителей. Кроме того, прекратили свою деятельность ИП "Токарева Ольга Александровна" и "ООО "Академия"Центр здровья и  развития", которые обеспечивали значительный охват.</t>
  </si>
  <si>
    <t>Остаток плановых показателей обусловлен тем, что фактическое количество дето-дней питания меньше, чем планируемое, в связи со сложившейся эпидемиологической ситуацией (высокая заболеваемость, карантин, актированные дни), а также по обеспечению выплат ежемесячного денежного вознаграждения за классное руководство педагогическим работникам (план 232 педагогических работника, среднегодовое количество педагогических работников, которым в отчетном периоде приказами по учреждению назначена выплата за классное руководоство, составило 229 человек)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</si>
</sst>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0" xfId="0" applyFont="1" applyFill="1"/>
    <xf numFmtId="0" fontId="14" fillId="0" borderId="0" xfId="0" applyFont="1" applyFill="1"/>
    <xf numFmtId="0" fontId="13" fillId="0" borderId="0" xfId="0" applyFont="1" applyFill="1" applyAlignment="1"/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left"/>
    </xf>
    <xf numFmtId="0" fontId="1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3"/>
  <sheetViews>
    <sheetView tabSelected="1" topLeftCell="A138" zoomScale="85" zoomScaleNormal="85" zoomScaleSheetLayoutView="100" workbookViewId="0">
      <selection activeCell="M147" sqref="M147"/>
    </sheetView>
  </sheetViews>
  <sheetFormatPr defaultRowHeight="15" x14ac:dyDescent="0.25"/>
  <cols>
    <col min="1" max="1" width="7.28515625" customWidth="1"/>
    <col min="2" max="2" width="47.140625" customWidth="1"/>
    <col min="3" max="3" width="12.28515625" customWidth="1"/>
    <col min="4" max="4" width="27.28515625" style="1" customWidth="1"/>
    <col min="5" max="5" width="13.85546875" style="1" customWidth="1"/>
    <col min="6" max="6" width="13.5703125" style="1" customWidth="1"/>
    <col min="7" max="7" width="20" style="1" customWidth="1"/>
    <col min="8" max="8" width="13.28515625" style="1" customWidth="1"/>
    <col min="9" max="9" width="15.140625" style="1" customWidth="1"/>
    <col min="10" max="10" width="64.7109375" style="1" customWidth="1"/>
  </cols>
  <sheetData>
    <row r="1" spans="1:10" ht="15.75" x14ac:dyDescent="0.25">
      <c r="A1" s="4"/>
      <c r="B1" s="2"/>
      <c r="C1" s="2"/>
      <c r="D1" s="3"/>
      <c r="E1" s="3"/>
      <c r="F1" s="3"/>
      <c r="G1" s="3"/>
      <c r="H1" s="3"/>
      <c r="I1" s="3"/>
      <c r="J1" s="3"/>
    </row>
    <row r="2" spans="1:10" ht="15.75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5.75" x14ac:dyDescent="0.25">
      <c r="A4" s="49" t="s">
        <v>71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75" x14ac:dyDescent="0.25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15.75" x14ac:dyDescent="0.25">
      <c r="A6" s="49" t="s">
        <v>2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ht="15.75" x14ac:dyDescent="0.25">
      <c r="A7" s="51" t="s">
        <v>35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15.75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ht="15.75" x14ac:dyDescent="0.25">
      <c r="A9" s="52" t="s">
        <v>4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24" customHeight="1" x14ac:dyDescent="0.25">
      <c r="A10" s="53" t="s">
        <v>5</v>
      </c>
      <c r="B10" s="53" t="s">
        <v>6</v>
      </c>
      <c r="C10" s="53" t="s">
        <v>7</v>
      </c>
      <c r="D10" s="40" t="s">
        <v>8</v>
      </c>
      <c r="E10" s="40" t="s">
        <v>9</v>
      </c>
      <c r="F10" s="40" t="s">
        <v>10</v>
      </c>
      <c r="G10" s="40" t="s">
        <v>11</v>
      </c>
      <c r="H10" s="40" t="s">
        <v>12</v>
      </c>
      <c r="I10" s="40"/>
      <c r="J10" s="40"/>
    </row>
    <row r="11" spans="1:10" ht="45.75" customHeight="1" x14ac:dyDescent="0.25">
      <c r="A11" s="53"/>
      <c r="B11" s="53"/>
      <c r="C11" s="53"/>
      <c r="D11" s="40"/>
      <c r="E11" s="40"/>
      <c r="F11" s="40"/>
      <c r="G11" s="40"/>
      <c r="H11" s="23" t="s">
        <v>13</v>
      </c>
      <c r="I11" s="40" t="s">
        <v>15</v>
      </c>
      <c r="J11" s="40" t="s">
        <v>16</v>
      </c>
    </row>
    <row r="12" spans="1:10" ht="45.75" customHeight="1" x14ac:dyDescent="0.25">
      <c r="A12" s="53"/>
      <c r="B12" s="53"/>
      <c r="C12" s="53"/>
      <c r="D12" s="40"/>
      <c r="E12" s="40"/>
      <c r="F12" s="40"/>
      <c r="G12" s="40"/>
      <c r="H12" s="23" t="s">
        <v>14</v>
      </c>
      <c r="I12" s="40"/>
      <c r="J12" s="40"/>
    </row>
    <row r="13" spans="1:10" ht="15.75" x14ac:dyDescent="0.25">
      <c r="A13" s="7">
        <v>1</v>
      </c>
      <c r="B13" s="7">
        <v>2</v>
      </c>
      <c r="C13" s="7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ht="15.75" x14ac:dyDescent="0.25">
      <c r="A14" s="45" t="s">
        <v>25</v>
      </c>
      <c r="B14" s="46" t="s">
        <v>50</v>
      </c>
      <c r="C14" s="40" t="s">
        <v>33</v>
      </c>
      <c r="D14" s="9" t="s">
        <v>17</v>
      </c>
      <c r="E14" s="10">
        <f>SUM(E15:E18)</f>
        <v>1746741.2000000002</v>
      </c>
      <c r="F14" s="10">
        <f t="shared" ref="F14:G14" si="0">SUM(F15:F18)</f>
        <v>1746741.2000000002</v>
      </c>
      <c r="G14" s="10">
        <f t="shared" si="0"/>
        <v>1721604.0000000002</v>
      </c>
      <c r="H14" s="10">
        <f>SUM(G14-F14)</f>
        <v>-25137.199999999953</v>
      </c>
      <c r="I14" s="11">
        <f>SUM(G14/F14)*100%</f>
        <v>0.98560908736795128</v>
      </c>
      <c r="J14" s="27"/>
    </row>
    <row r="15" spans="1:10" ht="187.5" customHeight="1" x14ac:dyDescent="0.25">
      <c r="A15" s="45"/>
      <c r="B15" s="46"/>
      <c r="C15" s="40"/>
      <c r="D15" s="26" t="s">
        <v>18</v>
      </c>
      <c r="E15" s="12">
        <v>48704.6</v>
      </c>
      <c r="F15" s="12">
        <v>48704.6</v>
      </c>
      <c r="G15" s="12">
        <v>48376.1</v>
      </c>
      <c r="H15" s="12">
        <f t="shared" ref="H15:H39" si="1">SUM(G15-F15)</f>
        <v>-328.5</v>
      </c>
      <c r="I15" s="13">
        <f t="shared" ref="I15:I18" si="2">SUM(G15/F15*100%)</f>
        <v>0.99325525720363173</v>
      </c>
      <c r="J15" s="38" t="s">
        <v>78</v>
      </c>
    </row>
    <row r="16" spans="1:10" ht="90" customHeight="1" x14ac:dyDescent="0.25">
      <c r="A16" s="45"/>
      <c r="B16" s="46"/>
      <c r="C16" s="40"/>
      <c r="D16" s="26" t="s">
        <v>19</v>
      </c>
      <c r="E16" s="12">
        <v>1384733.9</v>
      </c>
      <c r="F16" s="12">
        <v>1384733.9</v>
      </c>
      <c r="G16" s="12">
        <v>1383029</v>
      </c>
      <c r="H16" s="12">
        <f t="shared" si="1"/>
        <v>-1704.8999999999069</v>
      </c>
      <c r="I16" s="13">
        <f t="shared" si="2"/>
        <v>0.99876878871817909</v>
      </c>
      <c r="J16" s="37" t="s">
        <v>76</v>
      </c>
    </row>
    <row r="17" spans="1:10" ht="87.75" customHeight="1" x14ac:dyDescent="0.25">
      <c r="A17" s="45"/>
      <c r="B17" s="46"/>
      <c r="C17" s="40"/>
      <c r="D17" s="27" t="s">
        <v>20</v>
      </c>
      <c r="E17" s="12">
        <v>202621.1</v>
      </c>
      <c r="F17" s="12">
        <v>202621.1</v>
      </c>
      <c r="G17" s="12">
        <v>202548.6</v>
      </c>
      <c r="H17" s="12">
        <f t="shared" si="1"/>
        <v>-72.5</v>
      </c>
      <c r="I17" s="13">
        <f t="shared" si="2"/>
        <v>0.99964218928828241</v>
      </c>
      <c r="J17" s="29"/>
    </row>
    <row r="18" spans="1:10" ht="41.25" customHeight="1" x14ac:dyDescent="0.25">
      <c r="A18" s="45"/>
      <c r="B18" s="46"/>
      <c r="C18" s="40"/>
      <c r="D18" s="27" t="s">
        <v>21</v>
      </c>
      <c r="E18" s="12">
        <v>110681.60000000001</v>
      </c>
      <c r="F18" s="12">
        <v>110681.60000000001</v>
      </c>
      <c r="G18" s="12">
        <v>87650.3</v>
      </c>
      <c r="H18" s="12">
        <f t="shared" si="1"/>
        <v>-23031.300000000003</v>
      </c>
      <c r="I18" s="13">
        <f t="shared" si="2"/>
        <v>0.79191392245865622</v>
      </c>
      <c r="J18" s="27"/>
    </row>
    <row r="19" spans="1:10" ht="15" customHeight="1" x14ac:dyDescent="0.25">
      <c r="A19" s="39" t="s">
        <v>46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.75" x14ac:dyDescent="0.25">
      <c r="A20" s="45" t="s">
        <v>48</v>
      </c>
      <c r="B20" s="39" t="s">
        <v>51</v>
      </c>
      <c r="C20" s="40" t="s">
        <v>33</v>
      </c>
      <c r="D20" s="26" t="s">
        <v>17</v>
      </c>
      <c r="E20" s="10">
        <f>SUM(E21:E24)</f>
        <v>32301.5</v>
      </c>
      <c r="F20" s="10">
        <f t="shared" ref="F20:H20" si="3">SUM(F21:F24)</f>
        <v>32301.5</v>
      </c>
      <c r="G20" s="10">
        <f t="shared" si="3"/>
        <v>31978.5</v>
      </c>
      <c r="H20" s="10">
        <f t="shared" si="3"/>
        <v>-323.00000000000148</v>
      </c>
      <c r="I20" s="11">
        <f>SUM(G20/F20)*100%</f>
        <v>0.99000046437471945</v>
      </c>
      <c r="J20" s="27"/>
    </row>
    <row r="21" spans="1:10" ht="15.75" x14ac:dyDescent="0.25">
      <c r="A21" s="45"/>
      <c r="B21" s="39"/>
      <c r="C21" s="40"/>
      <c r="D21" s="26" t="s">
        <v>18</v>
      </c>
      <c r="E21" s="12">
        <v>14194.7</v>
      </c>
      <c r="F21" s="12">
        <v>14194.7</v>
      </c>
      <c r="G21" s="12">
        <v>14052.8</v>
      </c>
      <c r="H21" s="12">
        <f t="shared" ref="H21:H24" si="4">SUM(G21-F21)</f>
        <v>-141.90000000000146</v>
      </c>
      <c r="I21" s="13">
        <f t="shared" ref="I21:I23" si="5">SUM(G21/F21*100%)</f>
        <v>0.99000331109498607</v>
      </c>
      <c r="J21" s="27"/>
    </row>
    <row r="22" spans="1:10" ht="31.5" x14ac:dyDescent="0.25">
      <c r="A22" s="45"/>
      <c r="B22" s="39"/>
      <c r="C22" s="40"/>
      <c r="D22" s="26" t="s">
        <v>19</v>
      </c>
      <c r="E22" s="12">
        <v>17349.2</v>
      </c>
      <c r="F22" s="12">
        <v>17349.2</v>
      </c>
      <c r="G22" s="12">
        <v>17175.7</v>
      </c>
      <c r="H22" s="12">
        <f t="shared" si="4"/>
        <v>-173.5</v>
      </c>
      <c r="I22" s="13">
        <f t="shared" si="5"/>
        <v>0.98999953888363723</v>
      </c>
      <c r="J22" s="27"/>
    </row>
    <row r="23" spans="1:10" ht="21" customHeight="1" x14ac:dyDescent="0.25">
      <c r="A23" s="45"/>
      <c r="B23" s="39"/>
      <c r="C23" s="40"/>
      <c r="D23" s="26" t="s">
        <v>20</v>
      </c>
      <c r="E23" s="12">
        <v>757.6</v>
      </c>
      <c r="F23" s="12">
        <v>757.6</v>
      </c>
      <c r="G23" s="12">
        <v>750</v>
      </c>
      <c r="H23" s="12">
        <f t="shared" si="4"/>
        <v>-7.6000000000000227</v>
      </c>
      <c r="I23" s="13">
        <f t="shared" si="5"/>
        <v>0.98996832101372756</v>
      </c>
      <c r="J23" s="27"/>
    </row>
    <row r="24" spans="1:10" ht="36.75" customHeight="1" x14ac:dyDescent="0.25">
      <c r="A24" s="45"/>
      <c r="B24" s="39"/>
      <c r="C24" s="40"/>
      <c r="D24" s="26" t="s">
        <v>21</v>
      </c>
      <c r="E24" s="12">
        <v>0</v>
      </c>
      <c r="F24" s="12">
        <v>0</v>
      </c>
      <c r="G24" s="12">
        <v>0</v>
      </c>
      <c r="H24" s="12">
        <f t="shared" si="4"/>
        <v>0</v>
      </c>
      <c r="I24" s="13">
        <v>0</v>
      </c>
      <c r="J24" s="27"/>
    </row>
    <row r="25" spans="1:10" ht="15.75" x14ac:dyDescent="0.25">
      <c r="A25" s="45" t="s">
        <v>49</v>
      </c>
      <c r="B25" s="46" t="s">
        <v>52</v>
      </c>
      <c r="C25" s="40" t="s">
        <v>33</v>
      </c>
      <c r="D25" s="26" t="s">
        <v>17</v>
      </c>
      <c r="E25" s="10">
        <f>SUM(E26:E29)</f>
        <v>34509.9</v>
      </c>
      <c r="F25" s="10">
        <f t="shared" ref="F25:H25" si="6">SUM(F26:F29)</f>
        <v>34509.9</v>
      </c>
      <c r="G25" s="10">
        <f t="shared" si="6"/>
        <v>34509.9</v>
      </c>
      <c r="H25" s="10">
        <f t="shared" si="6"/>
        <v>0</v>
      </c>
      <c r="I25" s="11">
        <f>SUM(G25/F25)*100%</f>
        <v>1</v>
      </c>
      <c r="J25" s="27"/>
    </row>
    <row r="26" spans="1:10" ht="15.75" x14ac:dyDescent="0.25">
      <c r="A26" s="45"/>
      <c r="B26" s="46"/>
      <c r="C26" s="40"/>
      <c r="D26" s="26" t="s">
        <v>18</v>
      </c>
      <c r="E26" s="12">
        <v>34509.9</v>
      </c>
      <c r="F26" s="12">
        <v>34509.9</v>
      </c>
      <c r="G26" s="12">
        <v>34509.9</v>
      </c>
      <c r="H26" s="12">
        <f t="shared" ref="H26:H29" si="7">SUM(G26-F26)</f>
        <v>0</v>
      </c>
      <c r="I26" s="13">
        <f t="shared" ref="I26" si="8">SUM(G26/F26*100%)</f>
        <v>1</v>
      </c>
      <c r="J26" s="27"/>
    </row>
    <row r="27" spans="1:10" ht="31.5" x14ac:dyDescent="0.25">
      <c r="A27" s="45"/>
      <c r="B27" s="46"/>
      <c r="C27" s="40"/>
      <c r="D27" s="26" t="s">
        <v>19</v>
      </c>
      <c r="E27" s="12">
        <v>0</v>
      </c>
      <c r="F27" s="12">
        <v>0</v>
      </c>
      <c r="G27" s="12">
        <v>0</v>
      </c>
      <c r="H27" s="12">
        <f t="shared" si="7"/>
        <v>0</v>
      </c>
      <c r="I27" s="13">
        <v>0</v>
      </c>
      <c r="J27" s="27"/>
    </row>
    <row r="28" spans="1:10" ht="34.5" customHeight="1" x14ac:dyDescent="0.25">
      <c r="A28" s="45"/>
      <c r="B28" s="46"/>
      <c r="C28" s="40"/>
      <c r="D28" s="26" t="s">
        <v>20</v>
      </c>
      <c r="E28" s="12">
        <v>0</v>
      </c>
      <c r="F28" s="12">
        <v>0</v>
      </c>
      <c r="G28" s="12">
        <v>0</v>
      </c>
      <c r="H28" s="12">
        <f t="shared" si="7"/>
        <v>0</v>
      </c>
      <c r="I28" s="13">
        <v>0</v>
      </c>
      <c r="J28" s="27"/>
    </row>
    <row r="29" spans="1:10" ht="102" customHeight="1" x14ac:dyDescent="0.25">
      <c r="A29" s="45"/>
      <c r="B29" s="46"/>
      <c r="C29" s="40"/>
      <c r="D29" s="26" t="s">
        <v>21</v>
      </c>
      <c r="E29" s="12">
        <v>0</v>
      </c>
      <c r="F29" s="12">
        <v>0</v>
      </c>
      <c r="G29" s="12">
        <v>0</v>
      </c>
      <c r="H29" s="12">
        <f t="shared" si="7"/>
        <v>0</v>
      </c>
      <c r="I29" s="13">
        <v>0</v>
      </c>
      <c r="J29" s="27"/>
    </row>
    <row r="30" spans="1:10" ht="24" customHeight="1" x14ac:dyDescent="0.25">
      <c r="A30" s="45" t="s">
        <v>26</v>
      </c>
      <c r="B30" s="48" t="s">
        <v>53</v>
      </c>
      <c r="C30" s="40" t="s">
        <v>33</v>
      </c>
      <c r="D30" s="9" t="s">
        <v>17</v>
      </c>
      <c r="E30" s="10">
        <f>SUM(E31:E34)</f>
        <v>59609.600000000006</v>
      </c>
      <c r="F30" s="10">
        <f t="shared" ref="F30:G30" si="9">SUM(F31:F34)</f>
        <v>59609.600000000006</v>
      </c>
      <c r="G30" s="10">
        <f t="shared" si="9"/>
        <v>56895.5</v>
      </c>
      <c r="H30" s="10">
        <f t="shared" si="1"/>
        <v>-2714.1000000000058</v>
      </c>
      <c r="I30" s="11">
        <f>SUM(G30/F30)*100%</f>
        <v>0.95446874328967135</v>
      </c>
      <c r="J30" s="27"/>
    </row>
    <row r="31" spans="1:10" ht="15.75" x14ac:dyDescent="0.25">
      <c r="A31" s="45"/>
      <c r="B31" s="48"/>
      <c r="C31" s="40"/>
      <c r="D31" s="27" t="s">
        <v>18</v>
      </c>
      <c r="E31" s="12">
        <v>0</v>
      </c>
      <c r="F31" s="12">
        <v>0</v>
      </c>
      <c r="G31" s="12">
        <v>0</v>
      </c>
      <c r="H31" s="12">
        <f t="shared" ref="H31:H34" si="10">SUM(G31-F31)</f>
        <v>0</v>
      </c>
      <c r="I31" s="13">
        <v>0</v>
      </c>
      <c r="J31" s="27"/>
    </row>
    <row r="32" spans="1:10" ht="34.5" customHeight="1" x14ac:dyDescent="0.25">
      <c r="A32" s="45"/>
      <c r="B32" s="48"/>
      <c r="C32" s="40"/>
      <c r="D32" s="27" t="s">
        <v>19</v>
      </c>
      <c r="E32" s="12">
        <v>0</v>
      </c>
      <c r="F32" s="12">
        <v>0</v>
      </c>
      <c r="G32" s="12">
        <v>0</v>
      </c>
      <c r="H32" s="12">
        <f t="shared" si="10"/>
        <v>0</v>
      </c>
      <c r="I32" s="13">
        <v>0</v>
      </c>
      <c r="J32" s="27"/>
    </row>
    <row r="33" spans="1:10" ht="268.5" customHeight="1" x14ac:dyDescent="0.25">
      <c r="A33" s="45"/>
      <c r="B33" s="48"/>
      <c r="C33" s="40"/>
      <c r="D33" s="28" t="s">
        <v>20</v>
      </c>
      <c r="E33" s="12">
        <v>55653.8</v>
      </c>
      <c r="F33" s="12">
        <v>55653.8</v>
      </c>
      <c r="G33" s="12">
        <v>53165.2</v>
      </c>
      <c r="H33" s="12">
        <f t="shared" si="10"/>
        <v>-2488.6000000000058</v>
      </c>
      <c r="I33" s="13">
        <f t="shared" ref="I33:I38" si="11">SUM(G33/F33*100%)</f>
        <v>0.95528427528758131</v>
      </c>
      <c r="J33" s="29" t="s">
        <v>77</v>
      </c>
    </row>
    <row r="34" spans="1:10" ht="58.5" customHeight="1" x14ac:dyDescent="0.25">
      <c r="A34" s="45"/>
      <c r="B34" s="48"/>
      <c r="C34" s="40"/>
      <c r="D34" s="27" t="s">
        <v>21</v>
      </c>
      <c r="E34" s="12">
        <v>3955.8</v>
      </c>
      <c r="F34" s="12">
        <v>3955.8</v>
      </c>
      <c r="G34" s="12">
        <v>3730.3</v>
      </c>
      <c r="H34" s="12">
        <f t="shared" si="10"/>
        <v>-225.5</v>
      </c>
      <c r="I34" s="13">
        <f>SUM(G34/F34*100%)</f>
        <v>0.94299509580868601</v>
      </c>
      <c r="J34" s="27"/>
    </row>
    <row r="35" spans="1:10" ht="25.9" customHeight="1" x14ac:dyDescent="0.25">
      <c r="A35" s="45" t="s">
        <v>27</v>
      </c>
      <c r="B35" s="48" t="s">
        <v>54</v>
      </c>
      <c r="C35" s="40" t="s">
        <v>33</v>
      </c>
      <c r="D35" s="9" t="s">
        <v>17</v>
      </c>
      <c r="E35" s="10">
        <f>SUM(E36:E39)</f>
        <v>548.29999999999995</v>
      </c>
      <c r="F35" s="10">
        <f t="shared" ref="F35:G35" si="12">SUM(F36:F39)</f>
        <v>548.29999999999995</v>
      </c>
      <c r="G35" s="10">
        <f t="shared" si="12"/>
        <v>548.29999999999995</v>
      </c>
      <c r="H35" s="10">
        <f t="shared" si="1"/>
        <v>0</v>
      </c>
      <c r="I35" s="11">
        <f>SUM(G35/F35)*100%</f>
        <v>1</v>
      </c>
      <c r="J35" s="27"/>
    </row>
    <row r="36" spans="1:10" ht="21.75" customHeight="1" x14ac:dyDescent="0.25">
      <c r="A36" s="45"/>
      <c r="B36" s="48"/>
      <c r="C36" s="40"/>
      <c r="D36" s="27" t="s">
        <v>18</v>
      </c>
      <c r="E36" s="12">
        <v>0</v>
      </c>
      <c r="F36" s="12">
        <v>0</v>
      </c>
      <c r="G36" s="12">
        <v>0</v>
      </c>
      <c r="H36" s="12">
        <f t="shared" si="1"/>
        <v>0</v>
      </c>
      <c r="I36" s="13">
        <v>0</v>
      </c>
      <c r="J36" s="27"/>
    </row>
    <row r="37" spans="1:10" ht="36" customHeight="1" x14ac:dyDescent="0.25">
      <c r="A37" s="45"/>
      <c r="B37" s="48"/>
      <c r="C37" s="40"/>
      <c r="D37" s="27" t="s">
        <v>19</v>
      </c>
      <c r="E37" s="12">
        <v>0</v>
      </c>
      <c r="F37" s="12">
        <v>0</v>
      </c>
      <c r="G37" s="12">
        <v>0</v>
      </c>
      <c r="H37" s="12">
        <f t="shared" si="1"/>
        <v>0</v>
      </c>
      <c r="I37" s="13">
        <v>0</v>
      </c>
      <c r="J37" s="27"/>
    </row>
    <row r="38" spans="1:10" ht="24.75" customHeight="1" x14ac:dyDescent="0.25">
      <c r="A38" s="45"/>
      <c r="B38" s="48"/>
      <c r="C38" s="40"/>
      <c r="D38" s="27" t="s">
        <v>20</v>
      </c>
      <c r="E38" s="12">
        <v>548.29999999999995</v>
      </c>
      <c r="F38" s="12">
        <v>548.29999999999995</v>
      </c>
      <c r="G38" s="12">
        <v>548.29999999999995</v>
      </c>
      <c r="H38" s="12">
        <f t="shared" si="1"/>
        <v>0</v>
      </c>
      <c r="I38" s="13">
        <f t="shared" si="11"/>
        <v>1</v>
      </c>
      <c r="J38" s="14"/>
    </row>
    <row r="39" spans="1:10" ht="40.5" customHeight="1" x14ac:dyDescent="0.25">
      <c r="A39" s="45"/>
      <c r="B39" s="48"/>
      <c r="C39" s="40"/>
      <c r="D39" s="27" t="s">
        <v>21</v>
      </c>
      <c r="E39" s="12">
        <v>0</v>
      </c>
      <c r="F39" s="12">
        <v>0</v>
      </c>
      <c r="G39" s="12">
        <v>0</v>
      </c>
      <c r="H39" s="12">
        <f t="shared" si="1"/>
        <v>0</v>
      </c>
      <c r="I39" s="13">
        <v>0</v>
      </c>
      <c r="J39" s="27"/>
    </row>
    <row r="40" spans="1:10" ht="33.75" customHeight="1" x14ac:dyDescent="0.25">
      <c r="A40" s="45" t="s">
        <v>28</v>
      </c>
      <c r="B40" s="48" t="s">
        <v>55</v>
      </c>
      <c r="C40" s="40" t="s">
        <v>33</v>
      </c>
      <c r="D40" s="27" t="s">
        <v>17</v>
      </c>
      <c r="E40" s="10">
        <f>SUM(E41:E44)</f>
        <v>2590.1</v>
      </c>
      <c r="F40" s="10">
        <f t="shared" ref="F40:G40" si="13">SUM(F41:F44)</f>
        <v>2590.1</v>
      </c>
      <c r="G40" s="10">
        <f t="shared" si="13"/>
        <v>2590.1</v>
      </c>
      <c r="H40" s="10">
        <f t="shared" ref="H40:H121" si="14">SUM(G40-F40)</f>
        <v>0</v>
      </c>
      <c r="I40" s="11">
        <f t="shared" ref="I40:I69" si="15">SUM(G40/F40*100%)</f>
        <v>1</v>
      </c>
      <c r="J40" s="27"/>
    </row>
    <row r="41" spans="1:10" ht="37.5" customHeight="1" x14ac:dyDescent="0.25">
      <c r="A41" s="45"/>
      <c r="B41" s="48"/>
      <c r="C41" s="40"/>
      <c r="D41" s="27" t="s">
        <v>18</v>
      </c>
      <c r="E41" s="12">
        <v>0</v>
      </c>
      <c r="F41" s="12">
        <v>0</v>
      </c>
      <c r="G41" s="12">
        <v>0</v>
      </c>
      <c r="H41" s="12">
        <f t="shared" si="14"/>
        <v>0</v>
      </c>
      <c r="I41" s="13">
        <v>0</v>
      </c>
      <c r="J41" s="27"/>
    </row>
    <row r="42" spans="1:10" ht="31.5" x14ac:dyDescent="0.25">
      <c r="A42" s="45"/>
      <c r="B42" s="48"/>
      <c r="C42" s="40"/>
      <c r="D42" s="27" t="s">
        <v>19</v>
      </c>
      <c r="E42" s="12">
        <v>2590.1</v>
      </c>
      <c r="F42" s="12">
        <v>2590.1</v>
      </c>
      <c r="G42" s="12">
        <v>2590.1</v>
      </c>
      <c r="H42" s="12">
        <f t="shared" si="14"/>
        <v>0</v>
      </c>
      <c r="I42" s="13">
        <f t="shared" si="15"/>
        <v>1</v>
      </c>
      <c r="J42" s="27"/>
    </row>
    <row r="43" spans="1:10" ht="57.75" customHeight="1" x14ac:dyDescent="0.25">
      <c r="A43" s="45"/>
      <c r="B43" s="48"/>
      <c r="C43" s="40"/>
      <c r="D43" s="27" t="s">
        <v>20</v>
      </c>
      <c r="E43" s="12">
        <v>0</v>
      </c>
      <c r="F43" s="12">
        <v>0</v>
      </c>
      <c r="G43" s="12">
        <v>0</v>
      </c>
      <c r="H43" s="12">
        <f t="shared" si="14"/>
        <v>0</v>
      </c>
      <c r="I43" s="13">
        <v>0</v>
      </c>
      <c r="J43" s="27"/>
    </row>
    <row r="44" spans="1:10" ht="31.5" x14ac:dyDescent="0.25">
      <c r="A44" s="45"/>
      <c r="B44" s="48"/>
      <c r="C44" s="40"/>
      <c r="D44" s="27" t="s">
        <v>21</v>
      </c>
      <c r="E44" s="12">
        <v>0</v>
      </c>
      <c r="F44" s="12">
        <v>0</v>
      </c>
      <c r="G44" s="12">
        <v>0</v>
      </c>
      <c r="H44" s="12">
        <f t="shared" si="14"/>
        <v>0</v>
      </c>
      <c r="I44" s="13">
        <v>0</v>
      </c>
      <c r="J44" s="27"/>
    </row>
    <row r="45" spans="1:10" ht="21.6" customHeight="1" x14ac:dyDescent="0.25">
      <c r="A45" s="45">
        <v>5</v>
      </c>
      <c r="B45" s="48" t="s">
        <v>56</v>
      </c>
      <c r="C45" s="40" t="s">
        <v>33</v>
      </c>
      <c r="D45" s="9" t="s">
        <v>17</v>
      </c>
      <c r="E45" s="10">
        <f>SUM(E46:E49)</f>
        <v>3058.7</v>
      </c>
      <c r="F45" s="10">
        <f t="shared" ref="F45:G45" si="16">SUM(F46:F49)</f>
        <v>3058.7</v>
      </c>
      <c r="G45" s="10">
        <f t="shared" si="16"/>
        <v>3054.6</v>
      </c>
      <c r="H45" s="10">
        <f t="shared" si="14"/>
        <v>-4.0999999999999091</v>
      </c>
      <c r="I45" s="11">
        <f t="shared" si="15"/>
        <v>0.99865956125151212</v>
      </c>
      <c r="J45" s="27"/>
    </row>
    <row r="46" spans="1:10" ht="19.899999999999999" customHeight="1" x14ac:dyDescent="0.25">
      <c r="A46" s="45"/>
      <c r="B46" s="48"/>
      <c r="C46" s="40"/>
      <c r="D46" s="27" t="s">
        <v>18</v>
      </c>
      <c r="E46" s="12">
        <v>0</v>
      </c>
      <c r="F46" s="12">
        <v>0</v>
      </c>
      <c r="G46" s="12">
        <v>0</v>
      </c>
      <c r="H46" s="12">
        <f t="shared" si="14"/>
        <v>0</v>
      </c>
      <c r="I46" s="13">
        <v>0</v>
      </c>
      <c r="J46" s="27"/>
    </row>
    <row r="47" spans="1:10" ht="62.25" customHeight="1" x14ac:dyDescent="0.25">
      <c r="A47" s="45"/>
      <c r="B47" s="48"/>
      <c r="C47" s="40"/>
      <c r="D47" s="27" t="s">
        <v>19</v>
      </c>
      <c r="E47" s="12">
        <v>0</v>
      </c>
      <c r="F47" s="12">
        <v>0</v>
      </c>
      <c r="G47" s="12">
        <v>0</v>
      </c>
      <c r="H47" s="12">
        <f t="shared" si="14"/>
        <v>0</v>
      </c>
      <c r="I47" s="13">
        <v>0</v>
      </c>
      <c r="J47" s="27"/>
    </row>
    <row r="48" spans="1:10" ht="39.75" customHeight="1" x14ac:dyDescent="0.25">
      <c r="A48" s="45"/>
      <c r="B48" s="48"/>
      <c r="C48" s="40"/>
      <c r="D48" s="27" t="s">
        <v>20</v>
      </c>
      <c r="E48" s="12">
        <v>3058.7</v>
      </c>
      <c r="F48" s="12">
        <v>3058.7</v>
      </c>
      <c r="G48" s="12">
        <v>3054.6</v>
      </c>
      <c r="H48" s="12">
        <f t="shared" si="14"/>
        <v>-4.0999999999999091</v>
      </c>
      <c r="I48" s="13">
        <f t="shared" si="15"/>
        <v>0.99865956125151212</v>
      </c>
      <c r="J48" s="27"/>
    </row>
    <row r="49" spans="1:10" ht="31.5" x14ac:dyDescent="0.25">
      <c r="A49" s="45"/>
      <c r="B49" s="48"/>
      <c r="C49" s="40"/>
      <c r="D49" s="27" t="s">
        <v>21</v>
      </c>
      <c r="E49" s="12">
        <v>0</v>
      </c>
      <c r="F49" s="12">
        <v>0</v>
      </c>
      <c r="G49" s="12">
        <v>0</v>
      </c>
      <c r="H49" s="12">
        <f t="shared" si="14"/>
        <v>0</v>
      </c>
      <c r="I49" s="13">
        <v>0</v>
      </c>
      <c r="J49" s="27"/>
    </row>
    <row r="50" spans="1:10" ht="24.6" customHeight="1" x14ac:dyDescent="0.25">
      <c r="A50" s="45" t="s">
        <v>29</v>
      </c>
      <c r="B50" s="48" t="s">
        <v>57</v>
      </c>
      <c r="C50" s="40" t="s">
        <v>33</v>
      </c>
      <c r="D50" s="9" t="s">
        <v>17</v>
      </c>
      <c r="E50" s="10">
        <f>SUM(E51:E54)</f>
        <v>126723.2</v>
      </c>
      <c r="F50" s="10">
        <f>SUM(F51:F54)</f>
        <v>126723.2</v>
      </c>
      <c r="G50" s="10">
        <f>SUM(G51:G54)</f>
        <v>126169.5</v>
      </c>
      <c r="H50" s="10">
        <f t="shared" si="14"/>
        <v>-553.69999999999709</v>
      </c>
      <c r="I50" s="11">
        <f t="shared" si="15"/>
        <v>0.99563063432741594</v>
      </c>
      <c r="J50" s="27"/>
    </row>
    <row r="51" spans="1:10" ht="30.75" customHeight="1" x14ac:dyDescent="0.25">
      <c r="A51" s="45"/>
      <c r="B51" s="48"/>
      <c r="C51" s="40"/>
      <c r="D51" s="27" t="s">
        <v>18</v>
      </c>
      <c r="E51" s="12">
        <v>0</v>
      </c>
      <c r="F51" s="12">
        <v>0</v>
      </c>
      <c r="G51" s="12">
        <v>0</v>
      </c>
      <c r="H51" s="12">
        <f t="shared" si="14"/>
        <v>0</v>
      </c>
      <c r="I51" s="13">
        <v>0</v>
      </c>
      <c r="J51" s="27"/>
    </row>
    <row r="52" spans="1:10" ht="52.5" customHeight="1" x14ac:dyDescent="0.25">
      <c r="A52" s="45"/>
      <c r="B52" s="48"/>
      <c r="C52" s="40"/>
      <c r="D52" s="27" t="s">
        <v>19</v>
      </c>
      <c r="E52" s="12">
        <v>25466</v>
      </c>
      <c r="F52" s="12">
        <v>25466</v>
      </c>
      <c r="G52" s="12">
        <v>25466</v>
      </c>
      <c r="H52" s="12">
        <f t="shared" si="14"/>
        <v>0</v>
      </c>
      <c r="I52" s="13">
        <f t="shared" si="15"/>
        <v>1</v>
      </c>
      <c r="J52" s="27"/>
    </row>
    <row r="53" spans="1:10" ht="20.45" customHeight="1" x14ac:dyDescent="0.25">
      <c r="A53" s="45"/>
      <c r="B53" s="48"/>
      <c r="C53" s="40"/>
      <c r="D53" s="27" t="s">
        <v>20</v>
      </c>
      <c r="E53" s="12">
        <v>101257.2</v>
      </c>
      <c r="F53" s="12">
        <v>101257.2</v>
      </c>
      <c r="G53" s="12">
        <v>100703.5</v>
      </c>
      <c r="H53" s="12">
        <f t="shared" si="14"/>
        <v>-553.69999999999709</v>
      </c>
      <c r="I53" s="13">
        <f t="shared" si="15"/>
        <v>0.99453174687824675</v>
      </c>
      <c r="J53" s="27"/>
    </row>
    <row r="54" spans="1:10" ht="30.75" customHeight="1" x14ac:dyDescent="0.25">
      <c r="A54" s="45"/>
      <c r="B54" s="48"/>
      <c r="C54" s="40"/>
      <c r="D54" s="27" t="s">
        <v>21</v>
      </c>
      <c r="E54" s="12">
        <v>0</v>
      </c>
      <c r="F54" s="12">
        <v>0</v>
      </c>
      <c r="G54" s="12">
        <v>0</v>
      </c>
      <c r="H54" s="12">
        <v>0</v>
      </c>
      <c r="I54" s="13">
        <v>0</v>
      </c>
      <c r="J54" s="27"/>
    </row>
    <row r="55" spans="1:10" ht="18" customHeight="1" x14ac:dyDescent="0.25">
      <c r="A55" s="45" t="s">
        <v>30</v>
      </c>
      <c r="B55" s="54" t="s">
        <v>58</v>
      </c>
      <c r="C55" s="40" t="s">
        <v>33</v>
      </c>
      <c r="D55" s="9" t="s">
        <v>17</v>
      </c>
      <c r="E55" s="10">
        <f>SUM(E56:E59)</f>
        <v>12972.6</v>
      </c>
      <c r="F55" s="10">
        <f t="shared" ref="F55:G55" si="17">SUM(F56:F59)</f>
        <v>12972.6</v>
      </c>
      <c r="G55" s="10">
        <f t="shared" si="17"/>
        <v>12933.9</v>
      </c>
      <c r="H55" s="10">
        <f t="shared" si="14"/>
        <v>-38.700000000000728</v>
      </c>
      <c r="I55" s="11">
        <f>SUM(G55/F55*100%)</f>
        <v>0.99701678923269044</v>
      </c>
      <c r="J55" s="27"/>
    </row>
    <row r="56" spans="1:10" ht="15.75" x14ac:dyDescent="0.25">
      <c r="A56" s="45"/>
      <c r="B56" s="54"/>
      <c r="C56" s="40"/>
      <c r="D56" s="27" t="s">
        <v>18</v>
      </c>
      <c r="E56" s="12">
        <v>0</v>
      </c>
      <c r="F56" s="12">
        <v>0</v>
      </c>
      <c r="G56" s="12">
        <v>0</v>
      </c>
      <c r="H56" s="12">
        <f t="shared" si="14"/>
        <v>0</v>
      </c>
      <c r="I56" s="13">
        <v>0</v>
      </c>
      <c r="J56" s="27"/>
    </row>
    <row r="57" spans="1:10" ht="43.9" customHeight="1" x14ac:dyDescent="0.25">
      <c r="A57" s="45"/>
      <c r="B57" s="54"/>
      <c r="C57" s="40"/>
      <c r="D57" s="27" t="s">
        <v>19</v>
      </c>
      <c r="E57" s="12">
        <v>1001</v>
      </c>
      <c r="F57" s="12">
        <v>1001</v>
      </c>
      <c r="G57" s="12">
        <v>1001</v>
      </c>
      <c r="H57" s="12">
        <f t="shared" si="14"/>
        <v>0</v>
      </c>
      <c r="I57" s="13">
        <v>0</v>
      </c>
      <c r="J57" s="27"/>
    </row>
    <row r="58" spans="1:10" ht="146.25" customHeight="1" x14ac:dyDescent="0.25">
      <c r="A58" s="45"/>
      <c r="B58" s="54"/>
      <c r="C58" s="40"/>
      <c r="D58" s="26" t="s">
        <v>20</v>
      </c>
      <c r="E58" s="12">
        <v>11971.6</v>
      </c>
      <c r="F58" s="36">
        <v>11971.6</v>
      </c>
      <c r="G58" s="12">
        <v>11932.9</v>
      </c>
      <c r="H58" s="12">
        <f t="shared" si="14"/>
        <v>-38.700000000000728</v>
      </c>
      <c r="I58" s="13">
        <f t="shared" si="15"/>
        <v>0.99676734939356471</v>
      </c>
      <c r="J58" s="33"/>
    </row>
    <row r="59" spans="1:10" ht="41.25" customHeight="1" x14ac:dyDescent="0.25">
      <c r="A59" s="45"/>
      <c r="B59" s="54"/>
      <c r="C59" s="40"/>
      <c r="D59" s="27" t="s">
        <v>21</v>
      </c>
      <c r="E59" s="12">
        <v>0</v>
      </c>
      <c r="F59" s="12">
        <v>0</v>
      </c>
      <c r="G59" s="12">
        <v>0</v>
      </c>
      <c r="H59" s="12">
        <v>0</v>
      </c>
      <c r="I59" s="13">
        <v>0</v>
      </c>
      <c r="J59" s="27"/>
    </row>
    <row r="60" spans="1:10" ht="15.75" x14ac:dyDescent="0.25">
      <c r="A60" s="45"/>
      <c r="B60" s="54"/>
      <c r="C60" s="40" t="s">
        <v>42</v>
      </c>
      <c r="D60" s="9" t="s">
        <v>17</v>
      </c>
      <c r="E60" s="10">
        <f>SUM(E61:E64)</f>
        <v>3052.6</v>
      </c>
      <c r="F60" s="10">
        <f t="shared" ref="F60:G60" si="18">SUM(F61:F64)</f>
        <v>3052.6</v>
      </c>
      <c r="G60" s="10">
        <f t="shared" si="18"/>
        <v>3052.4</v>
      </c>
      <c r="H60" s="10">
        <f t="shared" ref="H60:H64" si="19">SUM(G60-F60)</f>
        <v>-0.1999999999998181</v>
      </c>
      <c r="I60" s="11">
        <v>0</v>
      </c>
      <c r="J60" s="27"/>
    </row>
    <row r="61" spans="1:10" ht="25.5" customHeight="1" x14ac:dyDescent="0.25">
      <c r="A61" s="45"/>
      <c r="B61" s="54"/>
      <c r="C61" s="40"/>
      <c r="D61" s="27" t="s">
        <v>18</v>
      </c>
      <c r="E61" s="12">
        <v>0</v>
      </c>
      <c r="F61" s="12">
        <v>0</v>
      </c>
      <c r="G61" s="12">
        <v>0</v>
      </c>
      <c r="H61" s="12">
        <f t="shared" si="19"/>
        <v>0</v>
      </c>
      <c r="I61" s="13">
        <v>0</v>
      </c>
      <c r="J61" s="27"/>
    </row>
    <row r="62" spans="1:10" ht="46.5" customHeight="1" x14ac:dyDescent="0.25">
      <c r="A62" s="45"/>
      <c r="B62" s="54"/>
      <c r="C62" s="40"/>
      <c r="D62" s="27" t="s">
        <v>19</v>
      </c>
      <c r="E62" s="12">
        <v>0</v>
      </c>
      <c r="F62" s="12">
        <v>0</v>
      </c>
      <c r="G62" s="12">
        <v>0</v>
      </c>
      <c r="H62" s="12">
        <f t="shared" si="19"/>
        <v>0</v>
      </c>
      <c r="I62" s="13">
        <v>0</v>
      </c>
      <c r="J62" s="27"/>
    </row>
    <row r="63" spans="1:10" s="1" customFormat="1" ht="71.25" customHeight="1" x14ac:dyDescent="0.25">
      <c r="A63" s="45"/>
      <c r="B63" s="54"/>
      <c r="C63" s="40"/>
      <c r="D63" s="30" t="s">
        <v>20</v>
      </c>
      <c r="E63" s="12">
        <v>3052.6</v>
      </c>
      <c r="F63" s="12">
        <v>3052.6</v>
      </c>
      <c r="G63" s="12">
        <v>3052.4</v>
      </c>
      <c r="H63" s="12">
        <f t="shared" si="19"/>
        <v>-0.1999999999998181</v>
      </c>
      <c r="I63" s="13">
        <v>0</v>
      </c>
      <c r="J63" s="32"/>
    </row>
    <row r="64" spans="1:10" ht="42.75" customHeight="1" x14ac:dyDescent="0.25">
      <c r="A64" s="45"/>
      <c r="B64" s="54"/>
      <c r="C64" s="40"/>
      <c r="D64" s="27" t="s">
        <v>21</v>
      </c>
      <c r="E64" s="12">
        <v>0</v>
      </c>
      <c r="F64" s="12">
        <v>0</v>
      </c>
      <c r="G64" s="12">
        <v>0</v>
      </c>
      <c r="H64" s="12">
        <f t="shared" si="19"/>
        <v>0</v>
      </c>
      <c r="I64" s="13">
        <v>0</v>
      </c>
      <c r="J64" s="27"/>
    </row>
    <row r="65" spans="1:11" ht="19.899999999999999" customHeight="1" x14ac:dyDescent="0.25">
      <c r="A65" s="45" t="s">
        <v>31</v>
      </c>
      <c r="B65" s="48" t="s">
        <v>59</v>
      </c>
      <c r="C65" s="40" t="s">
        <v>33</v>
      </c>
      <c r="D65" s="9" t="s">
        <v>17</v>
      </c>
      <c r="E65" s="10">
        <f>SUM(E66:E69)</f>
        <v>3857.7</v>
      </c>
      <c r="F65" s="10">
        <f>SUM(F66:F69)</f>
        <v>3857.7</v>
      </c>
      <c r="G65" s="10">
        <f>SUM(G66:G69)</f>
        <v>2030.6</v>
      </c>
      <c r="H65" s="10">
        <f t="shared" si="14"/>
        <v>-1827.1</v>
      </c>
      <c r="I65" s="11">
        <f>SUM(G65/F65)*100%</f>
        <v>0.52637581978899339</v>
      </c>
      <c r="J65" s="27"/>
    </row>
    <row r="66" spans="1:11" ht="15.75" x14ac:dyDescent="0.25">
      <c r="A66" s="45"/>
      <c r="B66" s="48"/>
      <c r="C66" s="40"/>
      <c r="D66" s="27" t="s">
        <v>18</v>
      </c>
      <c r="E66" s="12">
        <v>0</v>
      </c>
      <c r="F66" s="12">
        <v>0</v>
      </c>
      <c r="G66" s="12">
        <v>0</v>
      </c>
      <c r="H66" s="12">
        <v>0</v>
      </c>
      <c r="I66" s="13">
        <v>0</v>
      </c>
      <c r="J66" s="27"/>
    </row>
    <row r="67" spans="1:11" ht="31.5" x14ac:dyDescent="0.25">
      <c r="A67" s="45"/>
      <c r="B67" s="48"/>
      <c r="C67" s="40"/>
      <c r="D67" s="26" t="s">
        <v>19</v>
      </c>
      <c r="E67" s="12">
        <v>300</v>
      </c>
      <c r="F67" s="12">
        <v>300</v>
      </c>
      <c r="G67" s="12">
        <v>300</v>
      </c>
      <c r="H67" s="12">
        <f t="shared" si="14"/>
        <v>0</v>
      </c>
      <c r="I67" s="13">
        <f t="shared" si="15"/>
        <v>1</v>
      </c>
      <c r="J67" s="25"/>
    </row>
    <row r="68" spans="1:11" ht="18.75" x14ac:dyDescent="0.25">
      <c r="A68" s="45"/>
      <c r="B68" s="48"/>
      <c r="C68" s="40"/>
      <c r="D68" s="26" t="s">
        <v>20</v>
      </c>
      <c r="E68" s="12">
        <v>792.2</v>
      </c>
      <c r="F68" s="12">
        <v>792.2</v>
      </c>
      <c r="G68" s="12">
        <v>792.2</v>
      </c>
      <c r="H68" s="12">
        <f t="shared" si="14"/>
        <v>0</v>
      </c>
      <c r="I68" s="13">
        <f t="shared" si="15"/>
        <v>1</v>
      </c>
      <c r="J68" s="27"/>
      <c r="K68" s="5"/>
    </row>
    <row r="69" spans="1:11" ht="31.5" x14ac:dyDescent="0.25">
      <c r="A69" s="45"/>
      <c r="B69" s="48"/>
      <c r="C69" s="40"/>
      <c r="D69" s="27" t="s">
        <v>21</v>
      </c>
      <c r="E69" s="12">
        <v>2765.5</v>
      </c>
      <c r="F69" s="12">
        <v>2765.5</v>
      </c>
      <c r="G69" s="12">
        <v>938.4</v>
      </c>
      <c r="H69" s="12">
        <f t="shared" si="14"/>
        <v>-1827.1</v>
      </c>
      <c r="I69" s="13">
        <f t="shared" si="15"/>
        <v>0.33932381124570599</v>
      </c>
      <c r="J69" s="27"/>
      <c r="K69" s="6"/>
    </row>
    <row r="70" spans="1:11" ht="17.25" customHeight="1" x14ac:dyDescent="0.25">
      <c r="A70" s="44" t="s">
        <v>32</v>
      </c>
      <c r="B70" s="43" t="s">
        <v>60</v>
      </c>
      <c r="C70" s="40" t="s">
        <v>33</v>
      </c>
      <c r="D70" s="24" t="s">
        <v>17</v>
      </c>
      <c r="E70" s="10">
        <f>SUM(E71:E74)</f>
        <v>0</v>
      </c>
      <c r="F70" s="10">
        <f t="shared" ref="F70:G70" si="20">SUM(F71:F74)</f>
        <v>0</v>
      </c>
      <c r="G70" s="10">
        <f t="shared" si="20"/>
        <v>0</v>
      </c>
      <c r="H70" s="10">
        <f t="shared" ref="H70:H74" si="21">SUM(G70-F70)</f>
        <v>0</v>
      </c>
      <c r="I70" s="11">
        <v>0</v>
      </c>
      <c r="J70" s="24"/>
    </row>
    <row r="71" spans="1:11" ht="21.75" customHeight="1" x14ac:dyDescent="0.25">
      <c r="A71" s="44"/>
      <c r="B71" s="43"/>
      <c r="C71" s="40"/>
      <c r="D71" s="24" t="s">
        <v>18</v>
      </c>
      <c r="E71" s="12">
        <v>0</v>
      </c>
      <c r="F71" s="12">
        <v>0</v>
      </c>
      <c r="G71" s="12">
        <v>0</v>
      </c>
      <c r="H71" s="12">
        <f t="shared" si="21"/>
        <v>0</v>
      </c>
      <c r="I71" s="13">
        <v>0</v>
      </c>
      <c r="J71" s="24"/>
    </row>
    <row r="72" spans="1:11" ht="57.75" customHeight="1" x14ac:dyDescent="0.25">
      <c r="A72" s="44"/>
      <c r="B72" s="43"/>
      <c r="C72" s="40"/>
      <c r="D72" s="24" t="s">
        <v>19</v>
      </c>
      <c r="E72" s="12">
        <v>0</v>
      </c>
      <c r="F72" s="12">
        <v>0</v>
      </c>
      <c r="G72" s="12">
        <v>0</v>
      </c>
      <c r="H72" s="12">
        <f t="shared" si="21"/>
        <v>0</v>
      </c>
      <c r="I72" s="13">
        <v>0</v>
      </c>
      <c r="J72" s="24"/>
    </row>
    <row r="73" spans="1:11" ht="30.75" customHeight="1" x14ac:dyDescent="0.25">
      <c r="A73" s="44"/>
      <c r="B73" s="43"/>
      <c r="C73" s="40"/>
      <c r="D73" s="24" t="s">
        <v>20</v>
      </c>
      <c r="E73" s="12">
        <v>0</v>
      </c>
      <c r="F73" s="12">
        <v>0</v>
      </c>
      <c r="G73" s="12">
        <v>0</v>
      </c>
      <c r="H73" s="12">
        <f t="shared" si="21"/>
        <v>0</v>
      </c>
      <c r="I73" s="13">
        <v>0</v>
      </c>
      <c r="J73" s="24"/>
    </row>
    <row r="74" spans="1:11" ht="31.5" x14ac:dyDescent="0.25">
      <c r="A74" s="44"/>
      <c r="B74" s="43"/>
      <c r="C74" s="40"/>
      <c r="D74" s="24" t="s">
        <v>21</v>
      </c>
      <c r="E74" s="12">
        <v>0</v>
      </c>
      <c r="F74" s="12">
        <v>0</v>
      </c>
      <c r="G74" s="12">
        <v>0</v>
      </c>
      <c r="H74" s="12">
        <f t="shared" si="21"/>
        <v>0</v>
      </c>
      <c r="I74" s="13">
        <v>0</v>
      </c>
      <c r="J74" s="24"/>
    </row>
    <row r="75" spans="1:11" ht="26.25" customHeight="1" x14ac:dyDescent="0.25">
      <c r="A75" s="44"/>
      <c r="B75" s="43"/>
      <c r="C75" s="40" t="s">
        <v>34</v>
      </c>
      <c r="D75" s="24" t="s">
        <v>17</v>
      </c>
      <c r="E75" s="10">
        <f>SUM(E76:E79)</f>
        <v>0</v>
      </c>
      <c r="F75" s="10">
        <f t="shared" ref="F75:G75" si="22">SUM(F76:F79)</f>
        <v>0</v>
      </c>
      <c r="G75" s="10">
        <f t="shared" si="22"/>
        <v>0</v>
      </c>
      <c r="H75" s="10">
        <f t="shared" si="14"/>
        <v>0</v>
      </c>
      <c r="I75" s="11">
        <v>0</v>
      </c>
      <c r="J75" s="24"/>
    </row>
    <row r="76" spans="1:11" ht="30.75" customHeight="1" x14ac:dyDescent="0.25">
      <c r="A76" s="44"/>
      <c r="B76" s="43"/>
      <c r="C76" s="40"/>
      <c r="D76" s="24" t="s">
        <v>18</v>
      </c>
      <c r="E76" s="12">
        <v>0</v>
      </c>
      <c r="F76" s="12">
        <v>0</v>
      </c>
      <c r="G76" s="12">
        <v>0</v>
      </c>
      <c r="H76" s="12">
        <f t="shared" si="14"/>
        <v>0</v>
      </c>
      <c r="I76" s="13">
        <v>0</v>
      </c>
      <c r="J76" s="24"/>
    </row>
    <row r="77" spans="1:11" ht="31.5" x14ac:dyDescent="0.25">
      <c r="A77" s="44"/>
      <c r="B77" s="43"/>
      <c r="C77" s="40"/>
      <c r="D77" s="24" t="s">
        <v>19</v>
      </c>
      <c r="E77" s="12">
        <v>0</v>
      </c>
      <c r="F77" s="12">
        <v>0</v>
      </c>
      <c r="G77" s="12">
        <v>0</v>
      </c>
      <c r="H77" s="12">
        <f t="shared" si="14"/>
        <v>0</v>
      </c>
      <c r="I77" s="13">
        <v>0</v>
      </c>
      <c r="J77" s="24"/>
    </row>
    <row r="78" spans="1:11" ht="30.75" customHeight="1" x14ac:dyDescent="0.25">
      <c r="A78" s="44"/>
      <c r="B78" s="43"/>
      <c r="C78" s="40"/>
      <c r="D78" s="24" t="s">
        <v>20</v>
      </c>
      <c r="E78" s="12">
        <v>0</v>
      </c>
      <c r="F78" s="12">
        <v>0</v>
      </c>
      <c r="G78" s="12">
        <v>0</v>
      </c>
      <c r="H78" s="12">
        <f t="shared" si="14"/>
        <v>0</v>
      </c>
      <c r="I78" s="13">
        <v>0</v>
      </c>
      <c r="J78" s="24"/>
    </row>
    <row r="79" spans="1:11" ht="31.5" x14ac:dyDescent="0.25">
      <c r="A79" s="44"/>
      <c r="B79" s="43"/>
      <c r="C79" s="40"/>
      <c r="D79" s="24" t="s">
        <v>21</v>
      </c>
      <c r="E79" s="12">
        <v>0</v>
      </c>
      <c r="F79" s="12">
        <v>0</v>
      </c>
      <c r="G79" s="12">
        <v>0</v>
      </c>
      <c r="H79" s="12">
        <f t="shared" si="14"/>
        <v>0</v>
      </c>
      <c r="I79" s="13">
        <v>0</v>
      </c>
      <c r="J79" s="24"/>
    </row>
    <row r="80" spans="1:11" ht="27" customHeight="1" x14ac:dyDescent="0.25">
      <c r="A80" s="44"/>
      <c r="B80" s="43"/>
      <c r="C80" s="40" t="s">
        <v>42</v>
      </c>
      <c r="D80" s="24" t="s">
        <v>17</v>
      </c>
      <c r="E80" s="10">
        <f t="shared" ref="E80:G80" si="23">SUM(E81:E84)</f>
        <v>33897.1</v>
      </c>
      <c r="F80" s="10">
        <f t="shared" si="23"/>
        <v>33897.1</v>
      </c>
      <c r="G80" s="10">
        <f t="shared" si="23"/>
        <v>33841.1</v>
      </c>
      <c r="H80" s="10">
        <f t="shared" ref="H80:H84" si="24">SUM(G80-F80)</f>
        <v>-56</v>
      </c>
      <c r="I80" s="11">
        <f t="shared" ref="I80:I83" si="25">SUM(G80/F80*100%)</f>
        <v>0.99834794126931214</v>
      </c>
      <c r="J80" s="24"/>
    </row>
    <row r="81" spans="1:10" ht="29.25" customHeight="1" x14ac:dyDescent="0.25">
      <c r="A81" s="44"/>
      <c r="B81" s="43"/>
      <c r="C81" s="40"/>
      <c r="D81" s="24" t="s">
        <v>18</v>
      </c>
      <c r="E81" s="12">
        <v>0</v>
      </c>
      <c r="F81" s="12">
        <v>0</v>
      </c>
      <c r="G81" s="12">
        <v>0</v>
      </c>
      <c r="H81" s="12">
        <f t="shared" si="24"/>
        <v>0</v>
      </c>
      <c r="I81" s="13">
        <v>0</v>
      </c>
      <c r="J81" s="24"/>
    </row>
    <row r="82" spans="1:10" ht="33.6" customHeight="1" x14ac:dyDescent="0.25">
      <c r="A82" s="44"/>
      <c r="B82" s="43"/>
      <c r="C82" s="40"/>
      <c r="D82" s="24" t="s">
        <v>19</v>
      </c>
      <c r="E82" s="12">
        <v>0</v>
      </c>
      <c r="F82" s="12">
        <v>0</v>
      </c>
      <c r="G82" s="12">
        <v>0</v>
      </c>
      <c r="H82" s="12">
        <f t="shared" si="24"/>
        <v>0</v>
      </c>
      <c r="I82" s="13">
        <v>0</v>
      </c>
      <c r="J82" s="24"/>
    </row>
    <row r="83" spans="1:10" ht="145.15" customHeight="1" x14ac:dyDescent="0.25">
      <c r="A83" s="44"/>
      <c r="B83" s="43"/>
      <c r="C83" s="40"/>
      <c r="D83" s="35" t="s">
        <v>20</v>
      </c>
      <c r="E83" s="12">
        <v>33897.1</v>
      </c>
      <c r="F83" s="12">
        <v>33897.1</v>
      </c>
      <c r="G83" s="12">
        <v>33841.1</v>
      </c>
      <c r="H83" s="12">
        <f t="shared" si="24"/>
        <v>-56</v>
      </c>
      <c r="I83" s="13">
        <f t="shared" si="25"/>
        <v>0.99834794126931214</v>
      </c>
      <c r="J83" s="31"/>
    </row>
    <row r="84" spans="1:10" ht="35.450000000000003" customHeight="1" x14ac:dyDescent="0.25">
      <c r="A84" s="44"/>
      <c r="B84" s="43"/>
      <c r="C84" s="40"/>
      <c r="D84" s="24" t="s">
        <v>21</v>
      </c>
      <c r="E84" s="12">
        <v>0</v>
      </c>
      <c r="F84" s="12">
        <v>0</v>
      </c>
      <c r="G84" s="12">
        <v>0</v>
      </c>
      <c r="H84" s="12">
        <f t="shared" si="24"/>
        <v>0</v>
      </c>
      <c r="I84" s="13">
        <v>0</v>
      </c>
      <c r="J84" s="24"/>
    </row>
    <row r="85" spans="1:10" ht="25.5" customHeight="1" x14ac:dyDescent="0.25">
      <c r="A85" s="45" t="s">
        <v>39</v>
      </c>
      <c r="B85" s="40" t="s">
        <v>61</v>
      </c>
      <c r="C85" s="40" t="s">
        <v>33</v>
      </c>
      <c r="D85" s="24" t="s">
        <v>17</v>
      </c>
      <c r="E85" s="10">
        <f>SUM(E86:E89)</f>
        <v>0</v>
      </c>
      <c r="F85" s="10">
        <f t="shared" ref="F85:G85" si="26">SUM(F86:F89)</f>
        <v>0</v>
      </c>
      <c r="G85" s="10">
        <f t="shared" si="26"/>
        <v>0</v>
      </c>
      <c r="H85" s="10">
        <f t="shared" ref="H85:H89" si="27">SUM(G85-F85)</f>
        <v>0</v>
      </c>
      <c r="I85" s="11">
        <v>0</v>
      </c>
      <c r="J85" s="24"/>
    </row>
    <row r="86" spans="1:10" ht="21.6" customHeight="1" x14ac:dyDescent="0.25">
      <c r="A86" s="45"/>
      <c r="B86" s="40"/>
      <c r="C86" s="40"/>
      <c r="D86" s="24" t="s">
        <v>18</v>
      </c>
      <c r="E86" s="12">
        <v>0</v>
      </c>
      <c r="F86" s="12">
        <v>0</v>
      </c>
      <c r="G86" s="12">
        <v>0</v>
      </c>
      <c r="H86" s="12">
        <f t="shared" si="27"/>
        <v>0</v>
      </c>
      <c r="I86" s="13">
        <v>0</v>
      </c>
      <c r="J86" s="24"/>
    </row>
    <row r="87" spans="1:10" ht="51" customHeight="1" x14ac:dyDescent="0.25">
      <c r="A87" s="45"/>
      <c r="B87" s="40"/>
      <c r="C87" s="40"/>
      <c r="D87" s="24" t="s">
        <v>19</v>
      </c>
      <c r="E87" s="12">
        <v>0</v>
      </c>
      <c r="F87" s="12">
        <v>0</v>
      </c>
      <c r="G87" s="12">
        <v>0</v>
      </c>
      <c r="H87" s="12">
        <f t="shared" si="27"/>
        <v>0</v>
      </c>
      <c r="I87" s="13">
        <v>0</v>
      </c>
      <c r="J87" s="24"/>
    </row>
    <row r="88" spans="1:10" ht="30.75" customHeight="1" x14ac:dyDescent="0.25">
      <c r="A88" s="45"/>
      <c r="B88" s="40"/>
      <c r="C88" s="40"/>
      <c r="D88" s="24" t="s">
        <v>20</v>
      </c>
      <c r="E88" s="12">
        <v>0</v>
      </c>
      <c r="F88" s="12">
        <v>0</v>
      </c>
      <c r="G88" s="12">
        <v>0</v>
      </c>
      <c r="H88" s="12">
        <f t="shared" si="27"/>
        <v>0</v>
      </c>
      <c r="I88" s="13">
        <v>0</v>
      </c>
      <c r="J88" s="24"/>
    </row>
    <row r="89" spans="1:10" ht="31.5" x14ac:dyDescent="0.25">
      <c r="A89" s="45"/>
      <c r="B89" s="40"/>
      <c r="C89" s="40"/>
      <c r="D89" s="24" t="s">
        <v>21</v>
      </c>
      <c r="E89" s="12">
        <v>0</v>
      </c>
      <c r="F89" s="12">
        <v>0</v>
      </c>
      <c r="G89" s="12">
        <v>0</v>
      </c>
      <c r="H89" s="12">
        <f t="shared" si="27"/>
        <v>0</v>
      </c>
      <c r="I89" s="13">
        <v>0</v>
      </c>
      <c r="J89" s="24"/>
    </row>
    <row r="90" spans="1:10" ht="14.25" customHeight="1" x14ac:dyDescent="0.25">
      <c r="A90" s="45"/>
      <c r="B90" s="40"/>
      <c r="C90" s="40" t="s">
        <v>34</v>
      </c>
      <c r="D90" s="24" t="s">
        <v>17</v>
      </c>
      <c r="E90" s="10">
        <f>SUM(E91:E94)</f>
        <v>0</v>
      </c>
      <c r="F90" s="10">
        <f t="shared" ref="F90:G90" si="28">SUM(F91:F94)</f>
        <v>0</v>
      </c>
      <c r="G90" s="10">
        <f t="shared" si="28"/>
        <v>0</v>
      </c>
      <c r="H90" s="10">
        <f t="shared" ref="H90:H94" si="29">SUM(G90-F90)</f>
        <v>0</v>
      </c>
      <c r="I90" s="11">
        <v>0</v>
      </c>
      <c r="J90" s="24"/>
    </row>
    <row r="91" spans="1:10" ht="15.75" x14ac:dyDescent="0.25">
      <c r="A91" s="45"/>
      <c r="B91" s="40"/>
      <c r="C91" s="40"/>
      <c r="D91" s="24" t="s">
        <v>18</v>
      </c>
      <c r="E91" s="12">
        <v>0</v>
      </c>
      <c r="F91" s="12">
        <v>0</v>
      </c>
      <c r="G91" s="12">
        <v>0</v>
      </c>
      <c r="H91" s="12">
        <f t="shared" si="29"/>
        <v>0</v>
      </c>
      <c r="I91" s="13">
        <v>0</v>
      </c>
      <c r="J91" s="24"/>
    </row>
    <row r="92" spans="1:10" ht="31.5" x14ac:dyDescent="0.25">
      <c r="A92" s="45"/>
      <c r="B92" s="40"/>
      <c r="C92" s="40"/>
      <c r="D92" s="24" t="s">
        <v>19</v>
      </c>
      <c r="E92" s="12">
        <v>0</v>
      </c>
      <c r="F92" s="12">
        <v>0</v>
      </c>
      <c r="G92" s="12">
        <v>0</v>
      </c>
      <c r="H92" s="12">
        <f t="shared" si="29"/>
        <v>0</v>
      </c>
      <c r="I92" s="13">
        <v>0</v>
      </c>
      <c r="J92" s="24"/>
    </row>
    <row r="93" spans="1:10" ht="15.75" x14ac:dyDescent="0.25">
      <c r="A93" s="45"/>
      <c r="B93" s="40"/>
      <c r="C93" s="40"/>
      <c r="D93" s="24" t="s">
        <v>20</v>
      </c>
      <c r="E93" s="12">
        <v>0</v>
      </c>
      <c r="F93" s="12">
        <v>0</v>
      </c>
      <c r="G93" s="12">
        <v>0</v>
      </c>
      <c r="H93" s="12">
        <f t="shared" si="29"/>
        <v>0</v>
      </c>
      <c r="I93" s="13">
        <v>0</v>
      </c>
      <c r="J93" s="24"/>
    </row>
    <row r="94" spans="1:10" ht="41.25" customHeight="1" x14ac:dyDescent="0.25">
      <c r="A94" s="45"/>
      <c r="B94" s="40"/>
      <c r="C94" s="40"/>
      <c r="D94" s="24" t="s">
        <v>21</v>
      </c>
      <c r="E94" s="12">
        <v>0</v>
      </c>
      <c r="F94" s="12">
        <v>0</v>
      </c>
      <c r="G94" s="12">
        <v>0</v>
      </c>
      <c r="H94" s="12">
        <f t="shared" si="29"/>
        <v>0</v>
      </c>
      <c r="I94" s="13">
        <v>0</v>
      </c>
      <c r="J94" s="24"/>
    </row>
    <row r="95" spans="1:10" ht="15.75" x14ac:dyDescent="0.25">
      <c r="A95" s="45" t="s">
        <v>40</v>
      </c>
      <c r="B95" s="46" t="s">
        <v>62</v>
      </c>
      <c r="C95" s="40" t="s">
        <v>33</v>
      </c>
      <c r="D95" s="24" t="s">
        <v>17</v>
      </c>
      <c r="E95" s="10">
        <f>SUM(E96:E99)</f>
        <v>0</v>
      </c>
      <c r="F95" s="10">
        <f t="shared" ref="F95:G95" si="30">SUM(F96:F99)</f>
        <v>0</v>
      </c>
      <c r="G95" s="10">
        <f t="shared" si="30"/>
        <v>0</v>
      </c>
      <c r="H95" s="10">
        <f t="shared" ref="H95:H99" si="31">SUM(G95-F95)</f>
        <v>0</v>
      </c>
      <c r="I95" s="11">
        <v>0</v>
      </c>
      <c r="J95" s="24"/>
    </row>
    <row r="96" spans="1:10" ht="15.75" x14ac:dyDescent="0.25">
      <c r="A96" s="45"/>
      <c r="B96" s="46"/>
      <c r="C96" s="40"/>
      <c r="D96" s="24" t="s">
        <v>18</v>
      </c>
      <c r="E96" s="12">
        <v>0</v>
      </c>
      <c r="F96" s="12">
        <v>0</v>
      </c>
      <c r="G96" s="12">
        <v>0</v>
      </c>
      <c r="H96" s="12">
        <f t="shared" si="31"/>
        <v>0</v>
      </c>
      <c r="I96" s="13">
        <v>0</v>
      </c>
      <c r="J96" s="24"/>
    </row>
    <row r="97" spans="1:10" ht="33" customHeight="1" x14ac:dyDescent="0.25">
      <c r="A97" s="45"/>
      <c r="B97" s="46"/>
      <c r="C97" s="40"/>
      <c r="D97" s="24" t="s">
        <v>19</v>
      </c>
      <c r="E97" s="12">
        <v>0</v>
      </c>
      <c r="F97" s="12">
        <v>0</v>
      </c>
      <c r="G97" s="12">
        <v>0</v>
      </c>
      <c r="H97" s="12">
        <f t="shared" si="31"/>
        <v>0</v>
      </c>
      <c r="I97" s="13">
        <v>0</v>
      </c>
      <c r="J97" s="24"/>
    </row>
    <row r="98" spans="1:10" ht="25.5" customHeight="1" x14ac:dyDescent="0.25">
      <c r="A98" s="45"/>
      <c r="B98" s="46"/>
      <c r="C98" s="40"/>
      <c r="D98" s="24" t="s">
        <v>20</v>
      </c>
      <c r="E98" s="12">
        <v>0</v>
      </c>
      <c r="F98" s="12">
        <v>0</v>
      </c>
      <c r="G98" s="12">
        <v>0</v>
      </c>
      <c r="H98" s="12">
        <f t="shared" si="31"/>
        <v>0</v>
      </c>
      <c r="I98" s="13">
        <v>0</v>
      </c>
      <c r="J98" s="24"/>
    </row>
    <row r="99" spans="1:10" ht="31.5" x14ac:dyDescent="0.25">
      <c r="A99" s="45"/>
      <c r="B99" s="46"/>
      <c r="C99" s="40"/>
      <c r="D99" s="24" t="s">
        <v>21</v>
      </c>
      <c r="E99" s="12">
        <v>0</v>
      </c>
      <c r="F99" s="12">
        <v>0</v>
      </c>
      <c r="G99" s="12">
        <v>0</v>
      </c>
      <c r="H99" s="12">
        <f t="shared" si="31"/>
        <v>0</v>
      </c>
      <c r="I99" s="13">
        <v>0</v>
      </c>
      <c r="J99" s="24"/>
    </row>
    <row r="100" spans="1:10" ht="14.25" customHeight="1" x14ac:dyDescent="0.25">
      <c r="A100" s="45" t="s">
        <v>41</v>
      </c>
      <c r="B100" s="46" t="s">
        <v>63</v>
      </c>
      <c r="C100" s="40" t="s">
        <v>33</v>
      </c>
      <c r="D100" s="24" t="s">
        <v>17</v>
      </c>
      <c r="E100" s="10">
        <f>SUM(E101:E104)</f>
        <v>0</v>
      </c>
      <c r="F100" s="10">
        <f t="shared" ref="F100:G100" si="32">SUM(F101:F104)</f>
        <v>0</v>
      </c>
      <c r="G100" s="10">
        <f t="shared" si="32"/>
        <v>0</v>
      </c>
      <c r="H100" s="10">
        <f t="shared" ref="H100:H104" si="33">SUM(G100-F100)</f>
        <v>0</v>
      </c>
      <c r="I100" s="11">
        <v>0</v>
      </c>
      <c r="J100" s="24"/>
    </row>
    <row r="101" spans="1:10" ht="15.75" x14ac:dyDescent="0.25">
      <c r="A101" s="45"/>
      <c r="B101" s="46"/>
      <c r="C101" s="40"/>
      <c r="D101" s="24" t="s">
        <v>18</v>
      </c>
      <c r="E101" s="12">
        <v>0</v>
      </c>
      <c r="F101" s="12">
        <v>0</v>
      </c>
      <c r="G101" s="12">
        <v>0</v>
      </c>
      <c r="H101" s="12">
        <f t="shared" si="33"/>
        <v>0</v>
      </c>
      <c r="I101" s="13">
        <v>0</v>
      </c>
      <c r="J101" s="24"/>
    </row>
    <row r="102" spans="1:10" ht="39" customHeight="1" x14ac:dyDescent="0.25">
      <c r="A102" s="45"/>
      <c r="B102" s="46"/>
      <c r="C102" s="40"/>
      <c r="D102" s="24" t="s">
        <v>19</v>
      </c>
      <c r="E102" s="12">
        <v>0</v>
      </c>
      <c r="F102" s="12">
        <v>0</v>
      </c>
      <c r="G102" s="12">
        <v>0</v>
      </c>
      <c r="H102" s="12">
        <f t="shared" si="33"/>
        <v>0</v>
      </c>
      <c r="I102" s="13">
        <v>0</v>
      </c>
      <c r="J102" s="24"/>
    </row>
    <row r="103" spans="1:10" ht="30.75" customHeight="1" x14ac:dyDescent="0.25">
      <c r="A103" s="45"/>
      <c r="B103" s="46"/>
      <c r="C103" s="40"/>
      <c r="D103" s="24" t="s">
        <v>20</v>
      </c>
      <c r="E103" s="12">
        <v>0</v>
      </c>
      <c r="F103" s="12">
        <v>0</v>
      </c>
      <c r="G103" s="12">
        <v>0</v>
      </c>
      <c r="H103" s="12">
        <f t="shared" si="33"/>
        <v>0</v>
      </c>
      <c r="I103" s="13">
        <v>0</v>
      </c>
      <c r="J103" s="24"/>
    </row>
    <row r="104" spans="1:10" ht="31.5" x14ac:dyDescent="0.25">
      <c r="A104" s="45"/>
      <c r="B104" s="46"/>
      <c r="C104" s="40"/>
      <c r="D104" s="24" t="s">
        <v>21</v>
      </c>
      <c r="E104" s="12">
        <v>0</v>
      </c>
      <c r="F104" s="12">
        <v>0</v>
      </c>
      <c r="G104" s="12">
        <v>0</v>
      </c>
      <c r="H104" s="12">
        <f t="shared" si="33"/>
        <v>0</v>
      </c>
      <c r="I104" s="13">
        <v>0</v>
      </c>
      <c r="J104" s="24"/>
    </row>
    <row r="105" spans="1:10" ht="14.25" customHeight="1" x14ac:dyDescent="0.25">
      <c r="A105" s="45" t="s">
        <v>47</v>
      </c>
      <c r="B105" s="46" t="s">
        <v>64</v>
      </c>
      <c r="C105" s="40" t="s">
        <v>34</v>
      </c>
      <c r="D105" s="24" t="s">
        <v>17</v>
      </c>
      <c r="E105" s="10">
        <f>SUM(E106:E109)</f>
        <v>0</v>
      </c>
      <c r="F105" s="10">
        <f t="shared" ref="F105:G105" si="34">SUM(F106:F109)</f>
        <v>0</v>
      </c>
      <c r="G105" s="10">
        <f t="shared" si="34"/>
        <v>0</v>
      </c>
      <c r="H105" s="10">
        <f t="shared" ref="H105:H114" si="35">SUM(G105-F105)</f>
        <v>0</v>
      </c>
      <c r="I105" s="11">
        <v>0</v>
      </c>
      <c r="J105" s="24"/>
    </row>
    <row r="106" spans="1:10" ht="15.75" x14ac:dyDescent="0.25">
      <c r="A106" s="45"/>
      <c r="B106" s="46"/>
      <c r="C106" s="40"/>
      <c r="D106" s="24" t="s">
        <v>18</v>
      </c>
      <c r="E106" s="12">
        <v>0</v>
      </c>
      <c r="F106" s="12">
        <v>0</v>
      </c>
      <c r="G106" s="12">
        <v>0</v>
      </c>
      <c r="H106" s="12">
        <f t="shared" si="35"/>
        <v>0</v>
      </c>
      <c r="I106" s="13">
        <v>0</v>
      </c>
      <c r="J106" s="24"/>
    </row>
    <row r="107" spans="1:10" ht="30" customHeight="1" x14ac:dyDescent="0.25">
      <c r="A107" s="45"/>
      <c r="B107" s="46"/>
      <c r="C107" s="40"/>
      <c r="D107" s="24" t="s">
        <v>19</v>
      </c>
      <c r="E107" s="12">
        <v>0</v>
      </c>
      <c r="F107" s="12">
        <v>0</v>
      </c>
      <c r="G107" s="12">
        <v>0</v>
      </c>
      <c r="H107" s="12">
        <f t="shared" si="35"/>
        <v>0</v>
      </c>
      <c r="I107" s="13">
        <v>0</v>
      </c>
      <c r="J107" s="24"/>
    </row>
    <row r="108" spans="1:10" ht="30.75" customHeight="1" x14ac:dyDescent="0.25">
      <c r="A108" s="45"/>
      <c r="B108" s="46"/>
      <c r="C108" s="40"/>
      <c r="D108" s="24" t="s">
        <v>20</v>
      </c>
      <c r="E108" s="12">
        <v>0</v>
      </c>
      <c r="F108" s="12">
        <v>0</v>
      </c>
      <c r="G108" s="12">
        <v>0</v>
      </c>
      <c r="H108" s="12">
        <f t="shared" si="35"/>
        <v>0</v>
      </c>
      <c r="I108" s="13">
        <v>0</v>
      </c>
      <c r="J108" s="24"/>
    </row>
    <row r="109" spans="1:10" ht="31.5" x14ac:dyDescent="0.25">
      <c r="A109" s="45"/>
      <c r="B109" s="46"/>
      <c r="C109" s="40"/>
      <c r="D109" s="24" t="s">
        <v>21</v>
      </c>
      <c r="E109" s="12">
        <v>0</v>
      </c>
      <c r="F109" s="12">
        <v>0</v>
      </c>
      <c r="G109" s="12">
        <v>0</v>
      </c>
      <c r="H109" s="12">
        <f t="shared" si="35"/>
        <v>0</v>
      </c>
      <c r="I109" s="13">
        <v>0</v>
      </c>
      <c r="J109" s="24"/>
    </row>
    <row r="110" spans="1:10" ht="15.75" x14ac:dyDescent="0.25">
      <c r="A110" s="45" t="s">
        <v>72</v>
      </c>
      <c r="B110" s="39" t="s">
        <v>73</v>
      </c>
      <c r="C110" s="40" t="s">
        <v>33</v>
      </c>
      <c r="D110" s="34" t="s">
        <v>17</v>
      </c>
      <c r="E110" s="10">
        <f>SUM(E111:E114)</f>
        <v>747.8</v>
      </c>
      <c r="F110" s="10">
        <f t="shared" ref="F110:G110" si="36">SUM(F111:F114)</f>
        <v>747.8</v>
      </c>
      <c r="G110" s="10">
        <f t="shared" si="36"/>
        <v>747.8</v>
      </c>
      <c r="H110" s="10">
        <f t="shared" ref="H110" si="37">SUM(G110-F110)</f>
        <v>0</v>
      </c>
      <c r="I110" s="11">
        <v>0</v>
      </c>
      <c r="J110" s="34"/>
    </row>
    <row r="111" spans="1:10" ht="24.75" customHeight="1" x14ac:dyDescent="0.25">
      <c r="A111" s="45"/>
      <c r="B111" s="39"/>
      <c r="C111" s="40"/>
      <c r="D111" s="34" t="s">
        <v>18</v>
      </c>
      <c r="E111" s="12">
        <v>291.60000000000002</v>
      </c>
      <c r="F111" s="12">
        <v>291.60000000000002</v>
      </c>
      <c r="G111" s="12">
        <v>291.60000000000002</v>
      </c>
      <c r="H111" s="12">
        <f t="shared" si="35"/>
        <v>0</v>
      </c>
      <c r="I111" s="13">
        <v>0</v>
      </c>
      <c r="J111" s="34"/>
    </row>
    <row r="112" spans="1:10" ht="31.5" x14ac:dyDescent="0.25">
      <c r="A112" s="45"/>
      <c r="B112" s="39"/>
      <c r="C112" s="40"/>
      <c r="D112" s="34" t="s">
        <v>19</v>
      </c>
      <c r="E112" s="12">
        <v>456.2</v>
      </c>
      <c r="F112" s="12">
        <v>456.2</v>
      </c>
      <c r="G112" s="12">
        <v>456.2</v>
      </c>
      <c r="H112" s="12">
        <f t="shared" si="35"/>
        <v>0</v>
      </c>
      <c r="I112" s="13">
        <v>0</v>
      </c>
      <c r="J112" s="34"/>
    </row>
    <row r="113" spans="1:10" ht="24" customHeight="1" x14ac:dyDescent="0.25">
      <c r="A113" s="45"/>
      <c r="B113" s="39"/>
      <c r="C113" s="40"/>
      <c r="D113" s="34" t="s">
        <v>20</v>
      </c>
      <c r="E113" s="12">
        <v>0</v>
      </c>
      <c r="F113" s="12">
        <v>0</v>
      </c>
      <c r="G113" s="12">
        <v>0</v>
      </c>
      <c r="H113" s="12">
        <f t="shared" si="35"/>
        <v>0</v>
      </c>
      <c r="I113" s="13">
        <v>0</v>
      </c>
      <c r="J113" s="34"/>
    </row>
    <row r="114" spans="1:10" ht="31.5" x14ac:dyDescent="0.25">
      <c r="A114" s="45"/>
      <c r="B114" s="39"/>
      <c r="C114" s="40"/>
      <c r="D114" s="34" t="s">
        <v>21</v>
      </c>
      <c r="E114" s="12">
        <v>0</v>
      </c>
      <c r="F114" s="12">
        <v>0</v>
      </c>
      <c r="G114" s="12">
        <v>0</v>
      </c>
      <c r="H114" s="12">
        <f t="shared" si="35"/>
        <v>0</v>
      </c>
      <c r="I114" s="13">
        <v>0</v>
      </c>
      <c r="J114" s="34"/>
    </row>
    <row r="115" spans="1:10" ht="25.5" customHeight="1" x14ac:dyDescent="0.25">
      <c r="A115" s="46" t="s">
        <v>22</v>
      </c>
      <c r="B115" s="46"/>
      <c r="C115" s="47"/>
      <c r="D115" s="9" t="s">
        <v>17</v>
      </c>
      <c r="E115" s="10">
        <f>SUM(E116:E119)</f>
        <v>1993798.9</v>
      </c>
      <c r="F115" s="10">
        <f>SUM(F116:F119)</f>
        <v>1993798.9</v>
      </c>
      <c r="G115" s="10">
        <f>SUM(G116:G119)</f>
        <v>1963467.8</v>
      </c>
      <c r="H115" s="10">
        <f>SUM(G115-F115)</f>
        <v>-30331.09999999986</v>
      </c>
      <c r="I115" s="11">
        <f>SUM(G115/F115)*100%</f>
        <v>0.98478728220784961</v>
      </c>
      <c r="J115" s="24"/>
    </row>
    <row r="116" spans="1:10" ht="33" customHeight="1" x14ac:dyDescent="0.25">
      <c r="A116" s="46"/>
      <c r="B116" s="46"/>
      <c r="C116" s="47"/>
      <c r="D116" s="24" t="s">
        <v>18</v>
      </c>
      <c r="E116" s="12">
        <f>SUM(E15+E31+E36+E41+E46+E51+E56+E61+E66+E76+E81+E86+E91+E96+E101+E106+E111)</f>
        <v>48996.2</v>
      </c>
      <c r="F116" s="12">
        <f t="shared" ref="F116:H116" si="38">SUM(F15+F31+F36+F41+F46+F51+F56+F61+F66+F76+F81+F86+F91+F96+F101+F106+F111)</f>
        <v>48996.2</v>
      </c>
      <c r="G116" s="12">
        <f t="shared" si="38"/>
        <v>48667.7</v>
      </c>
      <c r="H116" s="12">
        <f t="shared" si="38"/>
        <v>-328.5</v>
      </c>
      <c r="I116" s="13">
        <f t="shared" ref="I116:I119" si="39">SUM(G116/F116*100%)</f>
        <v>0.99329539841865289</v>
      </c>
      <c r="J116" s="24"/>
    </row>
    <row r="117" spans="1:10" ht="36.75" customHeight="1" x14ac:dyDescent="0.25">
      <c r="A117" s="46"/>
      <c r="B117" s="46"/>
      <c r="C117" s="47"/>
      <c r="D117" s="24" t="s">
        <v>19</v>
      </c>
      <c r="E117" s="12">
        <f>SUM(E16+E32+E37+E42+E52+E57+E67+E72+E77+E82+E87+E92+E102+E97+E107+E112)</f>
        <v>1414547.2</v>
      </c>
      <c r="F117" s="12">
        <f t="shared" ref="F117:H117" si="40">SUM(F16+F32+F37+F42+F52+F57+F67+F72+F77+F82+F87+F92+F102+F97+F107+F112)</f>
        <v>1414547.2</v>
      </c>
      <c r="G117" s="12">
        <f t="shared" si="40"/>
        <v>1412842.3</v>
      </c>
      <c r="H117" s="12">
        <f t="shared" si="40"/>
        <v>-1704.8999999999069</v>
      </c>
      <c r="I117" s="13">
        <f t="shared" si="39"/>
        <v>0.99879473799106888</v>
      </c>
      <c r="J117" s="24"/>
    </row>
    <row r="118" spans="1:10" ht="21" customHeight="1" x14ac:dyDescent="0.25">
      <c r="A118" s="46"/>
      <c r="B118" s="46"/>
      <c r="C118" s="47"/>
      <c r="D118" s="24" t="s">
        <v>20</v>
      </c>
      <c r="E118" s="12">
        <f>SUM(E17+E33+E38+E43+E48+E53+E58+E68+E73+E78+E83+E88+E98+E103+E108+E113+E63)</f>
        <v>412852.6</v>
      </c>
      <c r="F118" s="12">
        <f t="shared" ref="F118:G118" si="41">SUM(F17+F33+F38+F43+F48+F53+F58+F68+F73+F78+F83+F88+F98+F103+F108+F113+F63)</f>
        <v>412852.6</v>
      </c>
      <c r="G118" s="12">
        <f t="shared" si="41"/>
        <v>409638.8</v>
      </c>
      <c r="H118" s="12">
        <f t="shared" ref="H118" si="42">SUM(H17+H33+H38+H43+H48+H53+H58+H68+H73+H78+H83+H88+H98+H103+H108+H113)</f>
        <v>-3213.6000000000035</v>
      </c>
      <c r="I118" s="13">
        <f t="shared" si="39"/>
        <v>0.99221562368748562</v>
      </c>
      <c r="J118" s="24"/>
    </row>
    <row r="119" spans="1:10" ht="31.5" x14ac:dyDescent="0.25">
      <c r="A119" s="46"/>
      <c r="B119" s="46"/>
      <c r="C119" s="47"/>
      <c r="D119" s="24" t="s">
        <v>21</v>
      </c>
      <c r="E119" s="12">
        <f>SUM(E18+E34+E39+E44+E49+E54+E59+E64+E69+E79+E84+E89+E94+E99+E104+E109+E114)</f>
        <v>117402.90000000001</v>
      </c>
      <c r="F119" s="12">
        <f t="shared" ref="F119:H119" si="43">SUM(F18+F34+F39+F44+F49+F54+F59+F64+F69+F79+F84+F89+F94+F99+F104+F109+F114)</f>
        <v>117402.90000000001</v>
      </c>
      <c r="G119" s="12">
        <f t="shared" si="43"/>
        <v>92319</v>
      </c>
      <c r="H119" s="12">
        <f t="shared" si="43"/>
        <v>-25083.9</v>
      </c>
      <c r="I119" s="13">
        <f t="shared" si="39"/>
        <v>0.78634343785374972</v>
      </c>
      <c r="J119" s="24"/>
    </row>
    <row r="120" spans="1:10" ht="15.75" x14ac:dyDescent="0.25">
      <c r="A120" s="47" t="s">
        <v>46</v>
      </c>
      <c r="B120" s="47"/>
      <c r="C120" s="24"/>
      <c r="D120" s="24"/>
      <c r="E120" s="12"/>
      <c r="F120" s="12"/>
      <c r="G120" s="12"/>
      <c r="H120" s="12"/>
      <c r="I120" s="13"/>
      <c r="J120" s="24"/>
    </row>
    <row r="121" spans="1:10" ht="15.75" x14ac:dyDescent="0.25">
      <c r="A121" s="46" t="s">
        <v>65</v>
      </c>
      <c r="B121" s="46"/>
      <c r="C121" s="47"/>
      <c r="D121" s="9" t="s">
        <v>17</v>
      </c>
      <c r="E121" s="10">
        <f>SUM(E122:E125)</f>
        <v>0</v>
      </c>
      <c r="F121" s="10">
        <f>SUM(F122:F125)</f>
        <v>0</v>
      </c>
      <c r="G121" s="10">
        <f>SUM(G122:G125)</f>
        <v>0</v>
      </c>
      <c r="H121" s="10">
        <f t="shared" si="14"/>
        <v>0</v>
      </c>
      <c r="I121" s="11">
        <v>0</v>
      </c>
      <c r="J121" s="24"/>
    </row>
    <row r="122" spans="1:10" ht="15.75" x14ac:dyDescent="0.25">
      <c r="A122" s="46"/>
      <c r="B122" s="46"/>
      <c r="C122" s="47"/>
      <c r="D122" s="24" t="s">
        <v>18</v>
      </c>
      <c r="E122" s="12">
        <f>SUM(E76+E91+E106)</f>
        <v>0</v>
      </c>
      <c r="F122" s="12">
        <f t="shared" ref="F122:G122" si="44">SUM(F76+F91+F106)</f>
        <v>0</v>
      </c>
      <c r="G122" s="12">
        <f t="shared" si="44"/>
        <v>0</v>
      </c>
      <c r="H122" s="12">
        <f t="shared" ref="H122:H126" si="45">SUM(G122-F122)</f>
        <v>0</v>
      </c>
      <c r="I122" s="13">
        <v>0</v>
      </c>
      <c r="J122" s="24"/>
    </row>
    <row r="123" spans="1:10" ht="31.5" customHeight="1" x14ac:dyDescent="0.25">
      <c r="A123" s="46"/>
      <c r="B123" s="46"/>
      <c r="C123" s="47"/>
      <c r="D123" s="24" t="s">
        <v>19</v>
      </c>
      <c r="E123" s="12">
        <f>SUM(E77+E92+E107)</f>
        <v>0</v>
      </c>
      <c r="F123" s="12">
        <f t="shared" ref="F123:G125" si="46">SUM(F77+F92+F107)</f>
        <v>0</v>
      </c>
      <c r="G123" s="12">
        <f t="shared" si="46"/>
        <v>0</v>
      </c>
      <c r="H123" s="12">
        <f>SUM(G123-F123)</f>
        <v>0</v>
      </c>
      <c r="I123" s="13">
        <v>0</v>
      </c>
      <c r="J123" s="24"/>
    </row>
    <row r="124" spans="1:10" ht="15.75" x14ac:dyDescent="0.25">
      <c r="A124" s="46"/>
      <c r="B124" s="46"/>
      <c r="C124" s="47"/>
      <c r="D124" s="24" t="s">
        <v>20</v>
      </c>
      <c r="E124" s="12">
        <f>SUM(E78+E93+E108)</f>
        <v>0</v>
      </c>
      <c r="F124" s="12">
        <f t="shared" si="46"/>
        <v>0</v>
      </c>
      <c r="G124" s="12">
        <f t="shared" si="46"/>
        <v>0</v>
      </c>
      <c r="H124" s="12">
        <f>SUM(G124-F124)</f>
        <v>0</v>
      </c>
      <c r="I124" s="13">
        <v>0</v>
      </c>
      <c r="J124" s="24"/>
    </row>
    <row r="125" spans="1:10" ht="31.5" x14ac:dyDescent="0.25">
      <c r="A125" s="46"/>
      <c r="B125" s="46"/>
      <c r="C125" s="47"/>
      <c r="D125" s="24" t="s">
        <v>21</v>
      </c>
      <c r="E125" s="12">
        <f>SUM(E79+E94+E109)</f>
        <v>0</v>
      </c>
      <c r="F125" s="12">
        <f t="shared" si="46"/>
        <v>0</v>
      </c>
      <c r="G125" s="12">
        <f t="shared" si="46"/>
        <v>0</v>
      </c>
      <c r="H125" s="12">
        <f t="shared" si="45"/>
        <v>0</v>
      </c>
      <c r="I125" s="13">
        <v>0</v>
      </c>
      <c r="J125" s="24"/>
    </row>
    <row r="126" spans="1:10" ht="15.75" x14ac:dyDescent="0.25">
      <c r="A126" s="46" t="s">
        <v>23</v>
      </c>
      <c r="B126" s="46"/>
      <c r="C126" s="47"/>
      <c r="D126" s="9" t="s">
        <v>17</v>
      </c>
      <c r="E126" s="10">
        <f>SUM(E127:E130)</f>
        <v>1993798.9</v>
      </c>
      <c r="F126" s="10">
        <f t="shared" ref="F126:G126" si="47">SUM(F127:F130)</f>
        <v>1993798.9</v>
      </c>
      <c r="G126" s="10">
        <f t="shared" si="47"/>
        <v>1963467.8</v>
      </c>
      <c r="H126" s="10">
        <f t="shared" si="45"/>
        <v>-30331.09999999986</v>
      </c>
      <c r="I126" s="11">
        <f t="shared" ref="I126:I141" si="48">SUM(G126/F126*100%)</f>
        <v>0.98478728220784961</v>
      </c>
      <c r="J126" s="24"/>
    </row>
    <row r="127" spans="1:10" ht="15.75" x14ac:dyDescent="0.25">
      <c r="A127" s="46"/>
      <c r="B127" s="46"/>
      <c r="C127" s="47"/>
      <c r="D127" s="24" t="s">
        <v>18</v>
      </c>
      <c r="E127" s="12">
        <f>SUM(E116-E122)</f>
        <v>48996.2</v>
      </c>
      <c r="F127" s="12">
        <f t="shared" ref="F127:H127" si="49">SUM(F116-F122)</f>
        <v>48996.2</v>
      </c>
      <c r="G127" s="12">
        <f t="shared" si="49"/>
        <v>48667.7</v>
      </c>
      <c r="H127" s="12">
        <f t="shared" si="49"/>
        <v>-328.5</v>
      </c>
      <c r="I127" s="13">
        <f t="shared" si="48"/>
        <v>0.99329539841865289</v>
      </c>
      <c r="J127" s="24"/>
    </row>
    <row r="128" spans="1:10" ht="31.5" x14ac:dyDescent="0.25">
      <c r="A128" s="46"/>
      <c r="B128" s="46"/>
      <c r="C128" s="47"/>
      <c r="D128" s="24" t="s">
        <v>19</v>
      </c>
      <c r="E128" s="12">
        <f t="shared" ref="E128:H130" si="50">SUM(E117-E123)</f>
        <v>1414547.2</v>
      </c>
      <c r="F128" s="12">
        <f t="shared" si="50"/>
        <v>1414547.2</v>
      </c>
      <c r="G128" s="12">
        <f t="shared" si="50"/>
        <v>1412842.3</v>
      </c>
      <c r="H128" s="12">
        <f t="shared" si="50"/>
        <v>-1704.8999999999069</v>
      </c>
      <c r="I128" s="13">
        <f t="shared" si="48"/>
        <v>0.99879473799106888</v>
      </c>
      <c r="J128" s="24"/>
    </row>
    <row r="129" spans="1:10" ht="15.75" x14ac:dyDescent="0.25">
      <c r="A129" s="46"/>
      <c r="B129" s="46"/>
      <c r="C129" s="47"/>
      <c r="D129" s="24" t="s">
        <v>20</v>
      </c>
      <c r="E129" s="12">
        <f t="shared" si="50"/>
        <v>412852.6</v>
      </c>
      <c r="F129" s="12">
        <f t="shared" si="50"/>
        <v>412852.6</v>
      </c>
      <c r="G129" s="12">
        <f t="shared" si="50"/>
        <v>409638.8</v>
      </c>
      <c r="H129" s="12">
        <f t="shared" si="50"/>
        <v>-3213.6000000000035</v>
      </c>
      <c r="I129" s="13">
        <f t="shared" si="48"/>
        <v>0.99221562368748562</v>
      </c>
      <c r="J129" s="24"/>
    </row>
    <row r="130" spans="1:10" ht="30.75" customHeight="1" x14ac:dyDescent="0.25">
      <c r="A130" s="46"/>
      <c r="B130" s="46"/>
      <c r="C130" s="47"/>
      <c r="D130" s="24" t="s">
        <v>21</v>
      </c>
      <c r="E130" s="12">
        <f t="shared" si="50"/>
        <v>117402.90000000001</v>
      </c>
      <c r="F130" s="12">
        <f t="shared" si="50"/>
        <v>117402.90000000001</v>
      </c>
      <c r="G130" s="12">
        <f t="shared" si="50"/>
        <v>92319</v>
      </c>
      <c r="H130" s="12">
        <f t="shared" si="50"/>
        <v>-25083.9</v>
      </c>
      <c r="I130" s="13">
        <f t="shared" si="48"/>
        <v>0.78634343785374972</v>
      </c>
      <c r="J130" s="24"/>
    </row>
    <row r="131" spans="1:10" ht="15.75" x14ac:dyDescent="0.25">
      <c r="A131" s="47" t="s">
        <v>46</v>
      </c>
      <c r="B131" s="47"/>
      <c r="C131" s="24"/>
      <c r="D131" s="24"/>
      <c r="E131" s="12"/>
      <c r="F131" s="12"/>
      <c r="G131" s="12"/>
      <c r="H131" s="12"/>
      <c r="I131" s="13"/>
      <c r="J131" s="24"/>
    </row>
    <row r="132" spans="1:10" ht="30.75" customHeight="1" x14ac:dyDescent="0.25">
      <c r="A132" s="39" t="s">
        <v>66</v>
      </c>
      <c r="B132" s="39"/>
      <c r="C132" s="40"/>
      <c r="D132" s="21" t="s">
        <v>17</v>
      </c>
      <c r="E132" s="10">
        <f>SUM(E133:E136)</f>
        <v>747.8</v>
      </c>
      <c r="F132" s="10">
        <f t="shared" ref="F132:H132" si="51">SUM(F133:F136)</f>
        <v>747.8</v>
      </c>
      <c r="G132" s="10">
        <f t="shared" si="51"/>
        <v>747.8</v>
      </c>
      <c r="H132" s="10">
        <f t="shared" si="51"/>
        <v>0</v>
      </c>
      <c r="I132" s="11">
        <v>0</v>
      </c>
      <c r="J132" s="24"/>
    </row>
    <row r="133" spans="1:10" ht="30.75" customHeight="1" x14ac:dyDescent="0.25">
      <c r="A133" s="39"/>
      <c r="B133" s="39"/>
      <c r="C133" s="40"/>
      <c r="D133" s="22" t="s">
        <v>18</v>
      </c>
      <c r="E133" s="12">
        <f>SUM(E111)</f>
        <v>291.60000000000002</v>
      </c>
      <c r="F133" s="12">
        <f t="shared" ref="F133:G133" si="52">SUM(F111)</f>
        <v>291.60000000000002</v>
      </c>
      <c r="G133" s="12">
        <f t="shared" si="52"/>
        <v>291.60000000000002</v>
      </c>
      <c r="H133" s="12">
        <v>0</v>
      </c>
      <c r="I133" s="13">
        <f t="shared" si="48"/>
        <v>1</v>
      </c>
      <c r="J133" s="24"/>
    </row>
    <row r="134" spans="1:10" ht="30.75" customHeight="1" x14ac:dyDescent="0.25">
      <c r="A134" s="39"/>
      <c r="B134" s="39"/>
      <c r="C134" s="40"/>
      <c r="D134" s="22" t="s">
        <v>19</v>
      </c>
      <c r="E134" s="12">
        <f>SUM(E112)</f>
        <v>456.2</v>
      </c>
      <c r="F134" s="12">
        <f t="shared" ref="F134:G134" si="53">SUM(F112)</f>
        <v>456.2</v>
      </c>
      <c r="G134" s="12">
        <f t="shared" si="53"/>
        <v>456.2</v>
      </c>
      <c r="H134" s="12">
        <v>0</v>
      </c>
      <c r="I134" s="13">
        <f t="shared" si="48"/>
        <v>1</v>
      </c>
      <c r="J134" s="24"/>
    </row>
    <row r="135" spans="1:10" ht="15.75" x14ac:dyDescent="0.25">
      <c r="A135" s="39"/>
      <c r="B135" s="39"/>
      <c r="C135" s="40"/>
      <c r="D135" s="22" t="s">
        <v>20</v>
      </c>
      <c r="E135" s="12">
        <v>0</v>
      </c>
      <c r="F135" s="12">
        <v>0</v>
      </c>
      <c r="G135" s="12">
        <v>0</v>
      </c>
      <c r="H135" s="12">
        <v>0</v>
      </c>
      <c r="I135" s="13">
        <v>0</v>
      </c>
      <c r="J135" s="24"/>
    </row>
    <row r="136" spans="1:10" ht="31.5" x14ac:dyDescent="0.25">
      <c r="A136" s="39"/>
      <c r="B136" s="39"/>
      <c r="C136" s="40"/>
      <c r="D136" s="22" t="s">
        <v>21</v>
      </c>
      <c r="E136" s="12">
        <v>0</v>
      </c>
      <c r="F136" s="12">
        <v>0</v>
      </c>
      <c r="G136" s="12">
        <v>0</v>
      </c>
      <c r="H136" s="12">
        <v>0</v>
      </c>
      <c r="I136" s="13">
        <v>0</v>
      </c>
      <c r="J136" s="24"/>
    </row>
    <row r="137" spans="1:10" ht="15.75" x14ac:dyDescent="0.25">
      <c r="A137" s="39" t="s">
        <v>67</v>
      </c>
      <c r="B137" s="39"/>
      <c r="C137" s="40"/>
      <c r="D137" s="21" t="s">
        <v>17</v>
      </c>
      <c r="E137" s="10">
        <f>SUM(E138:E141)</f>
        <v>1993051.1</v>
      </c>
      <c r="F137" s="10">
        <f t="shared" ref="F137:H137" si="54">SUM(F138:F141)</f>
        <v>1993051.1</v>
      </c>
      <c r="G137" s="10">
        <f t="shared" si="54"/>
        <v>1964753.4000000001</v>
      </c>
      <c r="H137" s="10">
        <f t="shared" si="54"/>
        <v>-30330.899999999914</v>
      </c>
      <c r="I137" s="11">
        <f t="shared" si="48"/>
        <v>0.98580181913047793</v>
      </c>
      <c r="J137" s="24"/>
    </row>
    <row r="138" spans="1:10" ht="30.75" customHeight="1" x14ac:dyDescent="0.25">
      <c r="A138" s="39"/>
      <c r="B138" s="39"/>
      <c r="C138" s="40"/>
      <c r="D138" s="22" t="s">
        <v>18</v>
      </c>
      <c r="E138" s="12">
        <v>48704.6</v>
      </c>
      <c r="F138" s="12">
        <v>48704.6</v>
      </c>
      <c r="G138" s="12">
        <v>48704.6</v>
      </c>
      <c r="H138" s="12">
        <f t="shared" ref="F138:H138" si="55">SUM(H127)</f>
        <v>-328.5</v>
      </c>
      <c r="I138" s="13">
        <f t="shared" si="48"/>
        <v>1</v>
      </c>
      <c r="J138" s="24"/>
    </row>
    <row r="139" spans="1:10" ht="30.75" customHeight="1" x14ac:dyDescent="0.25">
      <c r="A139" s="39"/>
      <c r="B139" s="39"/>
      <c r="C139" s="40"/>
      <c r="D139" s="22" t="s">
        <v>19</v>
      </c>
      <c r="E139" s="12">
        <v>1414091</v>
      </c>
      <c r="F139" s="12">
        <v>1414091</v>
      </c>
      <c r="G139" s="12">
        <v>1414091</v>
      </c>
      <c r="H139" s="12">
        <f t="shared" ref="F139:H139" si="56">SUM(H128)</f>
        <v>-1704.8999999999069</v>
      </c>
      <c r="I139" s="13">
        <f t="shared" si="48"/>
        <v>1</v>
      </c>
      <c r="J139" s="24"/>
    </row>
    <row r="140" spans="1:10" ht="30.75" customHeight="1" x14ac:dyDescent="0.25">
      <c r="A140" s="39"/>
      <c r="B140" s="39"/>
      <c r="C140" s="40"/>
      <c r="D140" s="22" t="s">
        <v>20</v>
      </c>
      <c r="E140" s="12">
        <f>SUM(E129)</f>
        <v>412852.6</v>
      </c>
      <c r="F140" s="12">
        <f t="shared" ref="F140:H140" si="57">SUM(F129)</f>
        <v>412852.6</v>
      </c>
      <c r="G140" s="12">
        <f t="shared" si="57"/>
        <v>409638.8</v>
      </c>
      <c r="H140" s="12">
        <f t="shared" si="57"/>
        <v>-3213.6000000000035</v>
      </c>
      <c r="I140" s="13">
        <f t="shared" si="48"/>
        <v>0.99221562368748562</v>
      </c>
      <c r="J140" s="24"/>
    </row>
    <row r="141" spans="1:10" ht="31.5" x14ac:dyDescent="0.25">
      <c r="A141" s="39"/>
      <c r="B141" s="39"/>
      <c r="C141" s="40"/>
      <c r="D141" s="22" t="s">
        <v>21</v>
      </c>
      <c r="E141" s="12">
        <f>SUM(E130)</f>
        <v>117402.90000000001</v>
      </c>
      <c r="F141" s="12">
        <f t="shared" ref="F141:H141" si="58">SUM(F130)</f>
        <v>117402.90000000001</v>
      </c>
      <c r="G141" s="12">
        <f t="shared" si="58"/>
        <v>92319</v>
      </c>
      <c r="H141" s="12">
        <f t="shared" si="58"/>
        <v>-25083.9</v>
      </c>
      <c r="I141" s="13">
        <f t="shared" si="48"/>
        <v>0.78634343785374972</v>
      </c>
      <c r="J141" s="24"/>
    </row>
    <row r="142" spans="1:10" ht="15.75" x14ac:dyDescent="0.25">
      <c r="A142" s="47" t="s">
        <v>46</v>
      </c>
      <c r="B142" s="47"/>
      <c r="C142" s="24"/>
      <c r="D142" s="24"/>
      <c r="E142" s="12"/>
      <c r="F142" s="12"/>
      <c r="G142" s="12"/>
      <c r="H142" s="12"/>
      <c r="I142" s="13"/>
      <c r="J142" s="24"/>
    </row>
    <row r="143" spans="1:10" ht="15.75" x14ac:dyDescent="0.25">
      <c r="A143" s="47" t="s">
        <v>43</v>
      </c>
      <c r="B143" s="47"/>
      <c r="C143" s="47" t="s">
        <v>33</v>
      </c>
      <c r="D143" s="9" t="s">
        <v>17</v>
      </c>
      <c r="E143" s="10">
        <f>SUM(E144:E147)</f>
        <v>1956849.1999999997</v>
      </c>
      <c r="F143" s="10">
        <f t="shared" ref="F143:G143" si="59">SUM(F144:F147)</f>
        <v>1956849.1999999997</v>
      </c>
      <c r="G143" s="10">
        <f t="shared" si="59"/>
        <v>1926574.3</v>
      </c>
      <c r="H143" s="10">
        <f t="shared" ref="H143:H153" si="60">SUM(G143-F143)</f>
        <v>-30274.899999999674</v>
      </c>
      <c r="I143" s="11">
        <f t="shared" ref="I143:I156" si="61">SUM(G143/F143*100%)</f>
        <v>0.98452875162787212</v>
      </c>
      <c r="J143" s="24"/>
    </row>
    <row r="144" spans="1:10" ht="15.75" x14ac:dyDescent="0.25">
      <c r="A144" s="47"/>
      <c r="B144" s="47"/>
      <c r="C144" s="47"/>
      <c r="D144" s="24" t="s">
        <v>18</v>
      </c>
      <c r="E144" s="12">
        <f t="shared" ref="E144:H147" si="62">SUM(E116-E122-E81-E61)</f>
        <v>48996.2</v>
      </c>
      <c r="F144" s="12">
        <f t="shared" si="62"/>
        <v>48996.2</v>
      </c>
      <c r="G144" s="12">
        <f t="shared" si="62"/>
        <v>48667.7</v>
      </c>
      <c r="H144" s="12">
        <f t="shared" si="62"/>
        <v>-328.5</v>
      </c>
      <c r="I144" s="13">
        <f t="shared" si="61"/>
        <v>0.99329539841865289</v>
      </c>
      <c r="J144" s="24"/>
    </row>
    <row r="145" spans="1:10" ht="31.5" x14ac:dyDescent="0.25">
      <c r="A145" s="47"/>
      <c r="B145" s="47"/>
      <c r="C145" s="47"/>
      <c r="D145" s="24" t="s">
        <v>19</v>
      </c>
      <c r="E145" s="12">
        <f t="shared" si="62"/>
        <v>1414547.2</v>
      </c>
      <c r="F145" s="12">
        <f t="shared" si="62"/>
        <v>1414547.2</v>
      </c>
      <c r="G145" s="12">
        <f t="shared" si="62"/>
        <v>1412842.3</v>
      </c>
      <c r="H145" s="12">
        <f t="shared" si="62"/>
        <v>-1704.8999999999069</v>
      </c>
      <c r="I145" s="13">
        <f t="shared" si="61"/>
        <v>0.99879473799106888</v>
      </c>
      <c r="J145" s="24"/>
    </row>
    <row r="146" spans="1:10" ht="21" customHeight="1" x14ac:dyDescent="0.25">
      <c r="A146" s="47"/>
      <c r="B146" s="47"/>
      <c r="C146" s="47"/>
      <c r="D146" s="24" t="s">
        <v>20</v>
      </c>
      <c r="E146" s="12">
        <f t="shared" si="62"/>
        <v>375902.9</v>
      </c>
      <c r="F146" s="12">
        <f t="shared" si="62"/>
        <v>375902.9</v>
      </c>
      <c r="G146" s="12">
        <f t="shared" si="62"/>
        <v>372745.3</v>
      </c>
      <c r="H146" s="12">
        <f t="shared" si="62"/>
        <v>-3157.4000000000037</v>
      </c>
      <c r="I146" s="13">
        <f t="shared" si="61"/>
        <v>0.99159995839351056</v>
      </c>
      <c r="J146" s="24"/>
    </row>
    <row r="147" spans="1:10" ht="31.5" x14ac:dyDescent="0.25">
      <c r="A147" s="47"/>
      <c r="B147" s="47"/>
      <c r="C147" s="47"/>
      <c r="D147" s="24" t="s">
        <v>21</v>
      </c>
      <c r="E147" s="12">
        <f t="shared" si="62"/>
        <v>117402.90000000001</v>
      </c>
      <c r="F147" s="12">
        <f t="shared" si="62"/>
        <v>117402.90000000001</v>
      </c>
      <c r="G147" s="12">
        <f t="shared" si="62"/>
        <v>92319</v>
      </c>
      <c r="H147" s="12">
        <f t="shared" si="62"/>
        <v>-25083.9</v>
      </c>
      <c r="I147" s="13">
        <f t="shared" si="61"/>
        <v>0.78634343785374972</v>
      </c>
      <c r="J147" s="24"/>
    </row>
    <row r="148" spans="1:10" ht="15.75" x14ac:dyDescent="0.25">
      <c r="A148" s="47" t="s">
        <v>44</v>
      </c>
      <c r="B148" s="47"/>
      <c r="C148" s="47" t="s">
        <v>34</v>
      </c>
      <c r="D148" s="9" t="s">
        <v>17</v>
      </c>
      <c r="E148" s="10">
        <f>SUM(E149:E152)</f>
        <v>0</v>
      </c>
      <c r="F148" s="10">
        <f t="shared" ref="F148:G148" si="63">SUM(F149:F152)</f>
        <v>0</v>
      </c>
      <c r="G148" s="10">
        <f t="shared" si="63"/>
        <v>0</v>
      </c>
      <c r="H148" s="10">
        <f t="shared" ref="H148" si="64">SUM(G148-F148)</f>
        <v>0</v>
      </c>
      <c r="I148" s="11">
        <v>0</v>
      </c>
      <c r="J148" s="24"/>
    </row>
    <row r="149" spans="1:10" ht="15.75" x14ac:dyDescent="0.25">
      <c r="A149" s="47"/>
      <c r="B149" s="47"/>
      <c r="C149" s="47"/>
      <c r="D149" s="24" t="s">
        <v>18</v>
      </c>
      <c r="E149" s="12">
        <f t="shared" ref="E149:H152" si="65">SUM(E76+E91+E106)</f>
        <v>0</v>
      </c>
      <c r="F149" s="12">
        <f t="shared" si="65"/>
        <v>0</v>
      </c>
      <c r="G149" s="12">
        <f t="shared" si="65"/>
        <v>0</v>
      </c>
      <c r="H149" s="12">
        <f t="shared" si="65"/>
        <v>0</v>
      </c>
      <c r="I149" s="13">
        <v>0</v>
      </c>
      <c r="J149" s="24"/>
    </row>
    <row r="150" spans="1:10" ht="31.5" x14ac:dyDescent="0.25">
      <c r="A150" s="47"/>
      <c r="B150" s="47"/>
      <c r="C150" s="47"/>
      <c r="D150" s="24" t="s">
        <v>19</v>
      </c>
      <c r="E150" s="12">
        <f t="shared" si="65"/>
        <v>0</v>
      </c>
      <c r="F150" s="12">
        <f t="shared" si="65"/>
        <v>0</v>
      </c>
      <c r="G150" s="12">
        <f t="shared" si="65"/>
        <v>0</v>
      </c>
      <c r="H150" s="12">
        <f t="shared" si="65"/>
        <v>0</v>
      </c>
      <c r="I150" s="13">
        <v>0</v>
      </c>
      <c r="J150" s="24"/>
    </row>
    <row r="151" spans="1:10" ht="15.75" x14ac:dyDescent="0.25">
      <c r="A151" s="47"/>
      <c r="B151" s="47"/>
      <c r="C151" s="47"/>
      <c r="D151" s="24" t="s">
        <v>20</v>
      </c>
      <c r="E151" s="12">
        <f t="shared" si="65"/>
        <v>0</v>
      </c>
      <c r="F151" s="12">
        <f t="shared" si="65"/>
        <v>0</v>
      </c>
      <c r="G151" s="12">
        <f t="shared" si="65"/>
        <v>0</v>
      </c>
      <c r="H151" s="12">
        <f t="shared" si="65"/>
        <v>0</v>
      </c>
      <c r="I151" s="13">
        <v>0</v>
      </c>
      <c r="J151" s="24"/>
    </row>
    <row r="152" spans="1:10" ht="31.5" x14ac:dyDescent="0.25">
      <c r="A152" s="47"/>
      <c r="B152" s="47"/>
      <c r="C152" s="47"/>
      <c r="D152" s="24" t="s">
        <v>21</v>
      </c>
      <c r="E152" s="12">
        <f t="shared" si="65"/>
        <v>0</v>
      </c>
      <c r="F152" s="12">
        <f t="shared" si="65"/>
        <v>0</v>
      </c>
      <c r="G152" s="12">
        <f t="shared" si="65"/>
        <v>0</v>
      </c>
      <c r="H152" s="12">
        <f t="shared" si="65"/>
        <v>0</v>
      </c>
      <c r="I152" s="13">
        <v>0</v>
      </c>
      <c r="J152" s="24"/>
    </row>
    <row r="153" spans="1:10" ht="15.75" x14ac:dyDescent="0.25">
      <c r="A153" s="47" t="s">
        <v>45</v>
      </c>
      <c r="B153" s="47"/>
      <c r="C153" s="47" t="s">
        <v>42</v>
      </c>
      <c r="D153" s="9" t="s">
        <v>17</v>
      </c>
      <c r="E153" s="10">
        <f>SUM(E154:E157)</f>
        <v>36949.699999999997</v>
      </c>
      <c r="F153" s="10">
        <f t="shared" ref="F153:G153" si="66">SUM(F154:F157)</f>
        <v>36949.699999999997</v>
      </c>
      <c r="G153" s="10">
        <f t="shared" si="66"/>
        <v>36893.5</v>
      </c>
      <c r="H153" s="10">
        <f t="shared" si="60"/>
        <v>-56.19999999999709</v>
      </c>
      <c r="I153" s="11">
        <f>SUM(G153/F153*100%)</f>
        <v>0.99847901336140765</v>
      </c>
      <c r="J153" s="24"/>
    </row>
    <row r="154" spans="1:10" ht="15.75" x14ac:dyDescent="0.25">
      <c r="A154" s="47"/>
      <c r="B154" s="47"/>
      <c r="C154" s="47"/>
      <c r="D154" s="24" t="s">
        <v>18</v>
      </c>
      <c r="E154" s="12">
        <f t="shared" ref="E154:H157" si="67">SUM(E61+E81)</f>
        <v>0</v>
      </c>
      <c r="F154" s="12">
        <f t="shared" si="67"/>
        <v>0</v>
      </c>
      <c r="G154" s="12">
        <f t="shared" si="67"/>
        <v>0</v>
      </c>
      <c r="H154" s="12">
        <f t="shared" si="67"/>
        <v>0</v>
      </c>
      <c r="I154" s="13">
        <v>0</v>
      </c>
      <c r="J154" s="24"/>
    </row>
    <row r="155" spans="1:10" ht="31.5" x14ac:dyDescent="0.25">
      <c r="A155" s="47"/>
      <c r="B155" s="47"/>
      <c r="C155" s="47"/>
      <c r="D155" s="24" t="s">
        <v>19</v>
      </c>
      <c r="E155" s="12">
        <f t="shared" si="67"/>
        <v>0</v>
      </c>
      <c r="F155" s="12">
        <f t="shared" si="67"/>
        <v>0</v>
      </c>
      <c r="G155" s="12">
        <f t="shared" si="67"/>
        <v>0</v>
      </c>
      <c r="H155" s="12">
        <f t="shared" si="67"/>
        <v>0</v>
      </c>
      <c r="I155" s="13">
        <v>0</v>
      </c>
      <c r="J155" s="24"/>
    </row>
    <row r="156" spans="1:10" ht="15.75" x14ac:dyDescent="0.25">
      <c r="A156" s="47"/>
      <c r="B156" s="47"/>
      <c r="C156" s="47"/>
      <c r="D156" s="24" t="s">
        <v>20</v>
      </c>
      <c r="E156" s="12">
        <f t="shared" si="67"/>
        <v>36949.699999999997</v>
      </c>
      <c r="F156" s="12">
        <f>SUM(F63+F83)</f>
        <v>36949.699999999997</v>
      </c>
      <c r="G156" s="12">
        <f t="shared" si="67"/>
        <v>36893.5</v>
      </c>
      <c r="H156" s="12">
        <f t="shared" si="67"/>
        <v>-56.199999999999818</v>
      </c>
      <c r="I156" s="13">
        <f t="shared" si="61"/>
        <v>0.99847901336140765</v>
      </c>
      <c r="J156" s="24"/>
    </row>
    <row r="157" spans="1:10" ht="31.5" x14ac:dyDescent="0.25">
      <c r="A157" s="47"/>
      <c r="B157" s="47"/>
      <c r="C157" s="47"/>
      <c r="D157" s="24" t="s">
        <v>21</v>
      </c>
      <c r="E157" s="12">
        <f t="shared" si="67"/>
        <v>0</v>
      </c>
      <c r="F157" s="12">
        <f t="shared" si="67"/>
        <v>0</v>
      </c>
      <c r="G157" s="12">
        <f t="shared" si="67"/>
        <v>0</v>
      </c>
      <c r="H157" s="12">
        <f t="shared" si="67"/>
        <v>0</v>
      </c>
      <c r="I157" s="13">
        <v>0</v>
      </c>
      <c r="J157" s="24"/>
    </row>
    <row r="158" spans="1:10" ht="15.75" x14ac:dyDescent="0.25">
      <c r="A158" s="18"/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10" ht="15.75" x14ac:dyDescent="0.25">
      <c r="A159" s="18"/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1:10" ht="15.75" x14ac:dyDescent="0.25">
      <c r="A160" s="18"/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.75" x14ac:dyDescent="0.25">
      <c r="A161" s="18"/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0" ht="15.75" x14ac:dyDescent="0.25">
      <c r="A162" s="18"/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1:10" ht="15.75" x14ac:dyDescent="0.25">
      <c r="A163" s="42" t="s">
        <v>24</v>
      </c>
      <c r="B163" s="42"/>
      <c r="C163" s="42"/>
      <c r="D163" s="15"/>
      <c r="E163" s="15"/>
      <c r="F163" s="15"/>
      <c r="G163" s="15"/>
      <c r="H163" s="15"/>
      <c r="I163" s="15"/>
      <c r="J163" s="15"/>
    </row>
    <row r="164" spans="1:10" ht="4.5" customHeight="1" x14ac:dyDescent="0.25">
      <c r="A164" s="19"/>
      <c r="B164" s="19"/>
      <c r="C164" s="19"/>
      <c r="D164" s="15"/>
      <c r="E164" s="15"/>
      <c r="F164" s="15"/>
      <c r="G164" s="15"/>
      <c r="H164" s="15"/>
      <c r="I164" s="15"/>
      <c r="J164" s="15"/>
    </row>
    <row r="165" spans="1:10" ht="15.75" x14ac:dyDescent="0.25">
      <c r="A165" s="42" t="s">
        <v>74</v>
      </c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ht="15.75" x14ac:dyDescent="0.25">
      <c r="A166" s="42" t="s">
        <v>37</v>
      </c>
      <c r="B166" s="42"/>
      <c r="C166" s="42"/>
      <c r="D166" s="42"/>
      <c r="E166" s="42"/>
      <c r="F166" s="42"/>
      <c r="G166" s="42"/>
      <c r="H166" s="42"/>
      <c r="I166" s="42"/>
      <c r="J166" s="42"/>
    </row>
    <row r="167" spans="1:10" ht="15.75" x14ac:dyDescent="0.25">
      <c r="A167" s="42" t="s">
        <v>38</v>
      </c>
      <c r="B167" s="42"/>
      <c r="C167" s="42"/>
      <c r="D167" s="42"/>
      <c r="E167" s="42"/>
      <c r="F167" s="42"/>
      <c r="G167" s="42"/>
      <c r="H167" s="42"/>
      <c r="I167" s="42"/>
      <c r="J167" s="42"/>
    </row>
    <row r="168" spans="1:10" ht="15.75" x14ac:dyDescent="0.25">
      <c r="A168" s="41" t="s">
        <v>70</v>
      </c>
      <c r="B168" s="41"/>
      <c r="C168" s="41"/>
      <c r="D168" s="41"/>
      <c r="E168" s="41"/>
      <c r="F168" s="41"/>
      <c r="G168" s="41"/>
      <c r="H168" s="41"/>
      <c r="I168" s="41"/>
      <c r="J168" s="41"/>
    </row>
    <row r="169" spans="1:10" ht="15.75" x14ac:dyDescent="0.25">
      <c r="A169" s="41" t="s">
        <v>68</v>
      </c>
      <c r="B169" s="41"/>
      <c r="C169" s="41"/>
      <c r="D169" s="41"/>
      <c r="E169" s="41"/>
      <c r="F169" s="41"/>
      <c r="G169" s="41"/>
      <c r="H169" s="41"/>
      <c r="I169" s="41"/>
      <c r="J169" s="41"/>
    </row>
    <row r="170" spans="1:10" ht="15.75" x14ac:dyDescent="0.25">
      <c r="A170" s="16"/>
      <c r="B170" s="17"/>
      <c r="C170" s="17"/>
      <c r="D170" s="17"/>
      <c r="E170" s="16"/>
      <c r="F170" s="16"/>
      <c r="G170" s="17" t="s">
        <v>69</v>
      </c>
      <c r="H170" s="17"/>
      <c r="I170" s="17"/>
      <c r="J170" s="17"/>
    </row>
    <row r="171" spans="1:10" ht="15.75" x14ac:dyDescent="0.25">
      <c r="A171" s="15" t="s">
        <v>75</v>
      </c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1:10" x14ac:dyDescent="0.25">
      <c r="A172" s="20"/>
      <c r="B172" s="1"/>
      <c r="C172" s="1"/>
    </row>
    <row r="173" spans="1:10" x14ac:dyDescent="0.25">
      <c r="A173" s="1"/>
      <c r="B173" s="1"/>
      <c r="C173" s="1"/>
    </row>
  </sheetData>
  <mergeCells count="96">
    <mergeCell ref="A110:A114"/>
    <mergeCell ref="C110:C114"/>
    <mergeCell ref="B110:B114"/>
    <mergeCell ref="C55:C59"/>
    <mergeCell ref="A50:A54"/>
    <mergeCell ref="B95:B99"/>
    <mergeCell ref="B65:B69"/>
    <mergeCell ref="C60:C64"/>
    <mergeCell ref="A55:A64"/>
    <mergeCell ref="B55:B64"/>
    <mergeCell ref="C70:C74"/>
    <mergeCell ref="B40:B44"/>
    <mergeCell ref="A142:B142"/>
    <mergeCell ref="A143:B147"/>
    <mergeCell ref="C143:C147"/>
    <mergeCell ref="A120:B120"/>
    <mergeCell ref="A126:B130"/>
    <mergeCell ref="C126:C130"/>
    <mergeCell ref="A121:B125"/>
    <mergeCell ref="C121:C125"/>
    <mergeCell ref="C100:C104"/>
    <mergeCell ref="A100:A104"/>
    <mergeCell ref="B100:B104"/>
    <mergeCell ref="A115:B119"/>
    <mergeCell ref="C115:C119"/>
    <mergeCell ref="C85:C89"/>
    <mergeCell ref="A95:A99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A10:A12"/>
    <mergeCell ref="B10:B12"/>
    <mergeCell ref="C10:C12"/>
    <mergeCell ref="A14:A18"/>
    <mergeCell ref="A2:J2"/>
    <mergeCell ref="A3:J3"/>
    <mergeCell ref="A4:J4"/>
    <mergeCell ref="A5:J5"/>
    <mergeCell ref="A6:J6"/>
    <mergeCell ref="A167:J167"/>
    <mergeCell ref="B20:B24"/>
    <mergeCell ref="B25:B29"/>
    <mergeCell ref="A20:A24"/>
    <mergeCell ref="A25:A29"/>
    <mergeCell ref="C20:C24"/>
    <mergeCell ref="C25:C29"/>
    <mergeCell ref="A153:B157"/>
    <mergeCell ref="C153:C157"/>
    <mergeCell ref="A148:B152"/>
    <mergeCell ref="C148:C152"/>
    <mergeCell ref="A30:A34"/>
    <mergeCell ref="C30:C34"/>
    <mergeCell ref="A35:A39"/>
    <mergeCell ref="C35:C39"/>
    <mergeCell ref="C90:C94"/>
    <mergeCell ref="A131:B131"/>
    <mergeCell ref="B14:B18"/>
    <mergeCell ref="C14:C18"/>
    <mergeCell ref="A165:J165"/>
    <mergeCell ref="A166:J166"/>
    <mergeCell ref="A85:A94"/>
    <mergeCell ref="B85:B94"/>
    <mergeCell ref="C50:C54"/>
    <mergeCell ref="A40:A44"/>
    <mergeCell ref="C40:C44"/>
    <mergeCell ref="A45:A49"/>
    <mergeCell ref="C45:C49"/>
    <mergeCell ref="C65:C69"/>
    <mergeCell ref="B45:B49"/>
    <mergeCell ref="B50:B54"/>
    <mergeCell ref="A65:A69"/>
    <mergeCell ref="A19:J19"/>
    <mergeCell ref="C132:C136"/>
    <mergeCell ref="C137:C141"/>
    <mergeCell ref="A168:J168"/>
    <mergeCell ref="A169:J169"/>
    <mergeCell ref="A163:C163"/>
    <mergeCell ref="C95:C99"/>
    <mergeCell ref="C75:C79"/>
    <mergeCell ref="B70:B84"/>
    <mergeCell ref="A70:A84"/>
    <mergeCell ref="C80:C84"/>
    <mergeCell ref="A105:A109"/>
    <mergeCell ref="B105:B109"/>
    <mergeCell ref="C105:C109"/>
    <mergeCell ref="A132:B136"/>
    <mergeCell ref="A137:B141"/>
  </mergeCells>
  <pageMargins left="0.31496062992125984" right="0.31496062992125984" top="0.35433070866141736" bottom="0.35433070866141736" header="0.31496062992125984" footer="0.31496062992125984"/>
  <pageSetup paperSize="9" scale="60" fitToHeight="7" orientation="landscape" r:id="rId1"/>
  <rowBreaks count="6" manualBreakCount="6">
    <brk id="18" max="9" man="1"/>
    <brk id="41" max="9" man="1"/>
    <brk id="57" max="9" man="1"/>
    <brk id="74" max="9" man="1"/>
    <brk id="104" max="9" man="1"/>
    <brk id="1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2023-01-14T09:12:17Z</cp:lastPrinted>
  <dcterms:created xsi:type="dcterms:W3CDTF">2019-04-02T06:48:00Z</dcterms:created>
  <dcterms:modified xsi:type="dcterms:W3CDTF">2023-01-26T10:37:45Z</dcterms:modified>
</cp:coreProperties>
</file>