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680" windowWidth="19320" windowHeight="1077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I119" i="1" l="1"/>
  <c r="I116" i="1"/>
  <c r="I19" i="1"/>
  <c r="I41" i="1" l="1"/>
  <c r="I40" i="1"/>
  <c r="G130" i="1" l="1"/>
  <c r="G51" i="1"/>
  <c r="G50" i="1"/>
  <c r="I30" i="1" l="1"/>
  <c r="E119" i="1" l="1"/>
  <c r="F119" i="1"/>
  <c r="F116" i="1" s="1"/>
  <c r="E51" i="1"/>
  <c r="H146" i="1" l="1"/>
  <c r="E146" i="1"/>
  <c r="G145" i="1"/>
  <c r="G142" i="1" s="1"/>
  <c r="F145" i="1"/>
  <c r="F142" i="1" s="1"/>
  <c r="E145" i="1"/>
  <c r="H144" i="1"/>
  <c r="E144" i="1"/>
  <c r="E142" i="1" s="1"/>
  <c r="H143" i="1"/>
  <c r="E143" i="1"/>
  <c r="H141" i="1"/>
  <c r="E141" i="1"/>
  <c r="G140" i="1"/>
  <c r="G137" i="1" s="1"/>
  <c r="F140" i="1"/>
  <c r="F137" i="1" s="1"/>
  <c r="E140" i="1"/>
  <c r="E137" i="1" s="1"/>
  <c r="H139" i="1"/>
  <c r="E139" i="1"/>
  <c r="H138" i="1"/>
  <c r="E138" i="1"/>
  <c r="H136" i="1"/>
  <c r="E136" i="1"/>
  <c r="G135" i="1"/>
  <c r="G132" i="1" s="1"/>
  <c r="F135" i="1"/>
  <c r="E135" i="1" s="1"/>
  <c r="H134" i="1"/>
  <c r="E134" i="1"/>
  <c r="H133" i="1"/>
  <c r="E133" i="1"/>
  <c r="G131" i="1"/>
  <c r="F131" i="1"/>
  <c r="G129" i="1"/>
  <c r="F129" i="1"/>
  <c r="G128" i="1"/>
  <c r="F128" i="1"/>
  <c r="H120" i="1"/>
  <c r="H119" i="1"/>
  <c r="H118" i="1"/>
  <c r="H117" i="1"/>
  <c r="H116" i="1"/>
  <c r="E116" i="1"/>
  <c r="G109" i="1"/>
  <c r="H109" i="1" s="1"/>
  <c r="F109" i="1"/>
  <c r="E109" i="1" s="1"/>
  <c r="G108" i="1"/>
  <c r="F108" i="1"/>
  <c r="E108" i="1"/>
  <c r="G107" i="1"/>
  <c r="F107" i="1"/>
  <c r="E107" i="1" s="1"/>
  <c r="G106" i="1"/>
  <c r="F106" i="1"/>
  <c r="E106" i="1" s="1"/>
  <c r="H104" i="1"/>
  <c r="E104" i="1"/>
  <c r="H103" i="1"/>
  <c r="H102" i="1"/>
  <c r="E102" i="1"/>
  <c r="H101" i="1"/>
  <c r="E101" i="1"/>
  <c r="G100" i="1"/>
  <c r="F100" i="1"/>
  <c r="H99" i="1"/>
  <c r="E99" i="1"/>
  <c r="I98" i="1"/>
  <c r="H98" i="1"/>
  <c r="H97" i="1"/>
  <c r="E97" i="1"/>
  <c r="H96" i="1"/>
  <c r="E96" i="1"/>
  <c r="G95" i="1"/>
  <c r="F95" i="1"/>
  <c r="H94" i="1"/>
  <c r="E94" i="1"/>
  <c r="I93" i="1"/>
  <c r="H93" i="1"/>
  <c r="H92" i="1"/>
  <c r="E92" i="1"/>
  <c r="H91" i="1"/>
  <c r="E91" i="1"/>
  <c r="E90" i="1" s="1"/>
  <c r="G90" i="1"/>
  <c r="F90" i="1"/>
  <c r="G88" i="1"/>
  <c r="F88" i="1"/>
  <c r="E88" i="1" s="1"/>
  <c r="F87" i="1"/>
  <c r="G86" i="1"/>
  <c r="F86" i="1"/>
  <c r="G85" i="1"/>
  <c r="F85" i="1"/>
  <c r="E85" i="1" s="1"/>
  <c r="H83" i="1"/>
  <c r="E83" i="1"/>
  <c r="H82" i="1"/>
  <c r="E82" i="1"/>
  <c r="E87" i="1" s="1"/>
  <c r="E124" i="1" s="1"/>
  <c r="H81" i="1"/>
  <c r="E81" i="1"/>
  <c r="H80" i="1"/>
  <c r="E80" i="1"/>
  <c r="E79" i="1" s="1"/>
  <c r="F79" i="1"/>
  <c r="H79" i="1" s="1"/>
  <c r="H78" i="1"/>
  <c r="E78" i="1"/>
  <c r="I77" i="1"/>
  <c r="H77" i="1"/>
  <c r="H76" i="1"/>
  <c r="E76" i="1"/>
  <c r="H75" i="1"/>
  <c r="E75" i="1"/>
  <c r="G74" i="1"/>
  <c r="F74" i="1"/>
  <c r="H73" i="1"/>
  <c r="E73" i="1"/>
  <c r="H72" i="1"/>
  <c r="H71" i="1"/>
  <c r="E71" i="1"/>
  <c r="H70" i="1"/>
  <c r="E70" i="1"/>
  <c r="G69" i="1"/>
  <c r="H69" i="1" s="1"/>
  <c r="F69" i="1"/>
  <c r="I68" i="1"/>
  <c r="H68" i="1"/>
  <c r="I67" i="1"/>
  <c r="H66" i="1"/>
  <c r="H65" i="1"/>
  <c r="E65" i="1"/>
  <c r="E64" i="1" s="1"/>
  <c r="F64" i="1"/>
  <c r="H63" i="1"/>
  <c r="E63" i="1"/>
  <c r="I62" i="1"/>
  <c r="H62" i="1"/>
  <c r="H61" i="1"/>
  <c r="E61" i="1"/>
  <c r="H60" i="1"/>
  <c r="E60" i="1"/>
  <c r="G59" i="1"/>
  <c r="F59" i="1"/>
  <c r="I58" i="1"/>
  <c r="H58" i="1"/>
  <c r="I57" i="1"/>
  <c r="H57" i="1"/>
  <c r="H56" i="1"/>
  <c r="E56" i="1"/>
  <c r="E129" i="1" s="1"/>
  <c r="H55" i="1"/>
  <c r="E55" i="1"/>
  <c r="G54" i="1"/>
  <c r="F54" i="1"/>
  <c r="G52" i="1"/>
  <c r="F52" i="1"/>
  <c r="E52" i="1"/>
  <c r="F51" i="1"/>
  <c r="F50" i="1"/>
  <c r="E50" i="1"/>
  <c r="G49" i="1"/>
  <c r="F49" i="1"/>
  <c r="E49" i="1"/>
  <c r="H47" i="1"/>
  <c r="H46" i="1"/>
  <c r="H45" i="1"/>
  <c r="H44" i="1"/>
  <c r="G43" i="1"/>
  <c r="F43" i="1"/>
  <c r="H43" i="1" s="1"/>
  <c r="E43" i="1"/>
  <c r="H42" i="1"/>
  <c r="H41" i="1"/>
  <c r="H40" i="1"/>
  <c r="I39" i="1"/>
  <c r="H39" i="1"/>
  <c r="G38" i="1"/>
  <c r="F38" i="1"/>
  <c r="E38" i="1"/>
  <c r="H37" i="1"/>
  <c r="I36" i="1"/>
  <c r="H36" i="1"/>
  <c r="H33" i="1" s="1"/>
  <c r="H35" i="1"/>
  <c r="H34" i="1"/>
  <c r="G33" i="1"/>
  <c r="F33" i="1"/>
  <c r="E33" i="1"/>
  <c r="H32" i="1"/>
  <c r="I31" i="1"/>
  <c r="H31" i="1"/>
  <c r="H30" i="1"/>
  <c r="H29" i="1"/>
  <c r="G28" i="1"/>
  <c r="F28" i="1"/>
  <c r="E28" i="1"/>
  <c r="I27" i="1"/>
  <c r="H27" i="1"/>
  <c r="I26" i="1"/>
  <c r="H26" i="1"/>
  <c r="H25" i="1"/>
  <c r="H24" i="1"/>
  <c r="G23" i="1"/>
  <c r="F23" i="1"/>
  <c r="E23" i="1"/>
  <c r="I22" i="1"/>
  <c r="H22" i="1"/>
  <c r="I21" i="1"/>
  <c r="H21" i="1"/>
  <c r="I20" i="1"/>
  <c r="H20" i="1"/>
  <c r="H19" i="1"/>
  <c r="G18" i="1"/>
  <c r="F18" i="1"/>
  <c r="E18" i="1"/>
  <c r="L130" i="1" l="1"/>
  <c r="I38" i="1"/>
  <c r="G112" i="1"/>
  <c r="H88" i="1"/>
  <c r="H131" i="1"/>
  <c r="I51" i="1"/>
  <c r="I18" i="1"/>
  <c r="I129" i="1"/>
  <c r="I108" i="1"/>
  <c r="E74" i="1"/>
  <c r="H100" i="1"/>
  <c r="E132" i="1"/>
  <c r="I88" i="1"/>
  <c r="I74" i="1"/>
  <c r="H90" i="1"/>
  <c r="H107" i="1"/>
  <c r="I28" i="1"/>
  <c r="F112" i="1"/>
  <c r="F123" i="1" s="1"/>
  <c r="F114" i="1"/>
  <c r="F125" i="1" s="1"/>
  <c r="E69" i="1"/>
  <c r="H74" i="1"/>
  <c r="I95" i="1"/>
  <c r="H106" i="1"/>
  <c r="I33" i="1"/>
  <c r="F111" i="1"/>
  <c r="F122" i="1" s="1"/>
  <c r="H51" i="1"/>
  <c r="G114" i="1"/>
  <c r="G125" i="1" s="1"/>
  <c r="E128" i="1"/>
  <c r="E131" i="1"/>
  <c r="H86" i="1"/>
  <c r="I90" i="1"/>
  <c r="E95" i="1"/>
  <c r="H108" i="1"/>
  <c r="H129" i="1"/>
  <c r="F132" i="1"/>
  <c r="I132" i="1" s="1"/>
  <c r="H135" i="1"/>
  <c r="H140" i="1"/>
  <c r="H145" i="1"/>
  <c r="E125" i="1"/>
  <c r="E105" i="1"/>
  <c r="E111" i="1"/>
  <c r="I54" i="1"/>
  <c r="E100" i="1"/>
  <c r="I23" i="1"/>
  <c r="G111" i="1"/>
  <c r="H52" i="1"/>
  <c r="I59" i="1"/>
  <c r="H85" i="1"/>
  <c r="F113" i="1"/>
  <c r="G105" i="1"/>
  <c r="I131" i="1"/>
  <c r="H132" i="1"/>
  <c r="H137" i="1"/>
  <c r="I137" i="1"/>
  <c r="H142" i="1"/>
  <c r="I142" i="1"/>
  <c r="E113" i="1"/>
  <c r="E130" i="1" s="1"/>
  <c r="E114" i="1"/>
  <c r="H28" i="1"/>
  <c r="E48" i="1"/>
  <c r="H49" i="1"/>
  <c r="I52" i="1"/>
  <c r="H54" i="1"/>
  <c r="H59" i="1"/>
  <c r="G64" i="1"/>
  <c r="H67" i="1"/>
  <c r="F84" i="1"/>
  <c r="E86" i="1"/>
  <c r="E84" i="1" s="1"/>
  <c r="G87" i="1"/>
  <c r="G113" i="1" s="1"/>
  <c r="H95" i="1"/>
  <c r="H128" i="1"/>
  <c r="I135" i="1"/>
  <c r="I140" i="1"/>
  <c r="I145" i="1"/>
  <c r="G127" i="1"/>
  <c r="H18" i="1"/>
  <c r="H23" i="1"/>
  <c r="H38" i="1"/>
  <c r="F48" i="1"/>
  <c r="I49" i="1"/>
  <c r="H50" i="1"/>
  <c r="E54" i="1"/>
  <c r="I128" i="1"/>
  <c r="G48" i="1"/>
  <c r="I50" i="1"/>
  <c r="F105" i="1"/>
  <c r="F124" i="1" l="1"/>
  <c r="F121" i="1" s="1"/>
  <c r="F130" i="1"/>
  <c r="F127" i="1" s="1"/>
  <c r="I127" i="1" s="1"/>
  <c r="G122" i="1"/>
  <c r="L112" i="1"/>
  <c r="G123" i="1"/>
  <c r="H105" i="1"/>
  <c r="E112" i="1"/>
  <c r="E110" i="1" s="1"/>
  <c r="I111" i="1"/>
  <c r="I113" i="1"/>
  <c r="H112" i="1"/>
  <c r="G110" i="1"/>
  <c r="H114" i="1"/>
  <c r="I114" i="1"/>
  <c r="E123" i="1"/>
  <c r="F110" i="1"/>
  <c r="H111" i="1"/>
  <c r="I112" i="1"/>
  <c r="E127" i="1"/>
  <c r="I123" i="1"/>
  <c r="H123" i="1"/>
  <c r="I105" i="1"/>
  <c r="H130" i="1"/>
  <c r="H48" i="1"/>
  <c r="I48" i="1"/>
  <c r="H122" i="1"/>
  <c r="I122" i="1"/>
  <c r="E122" i="1"/>
  <c r="E121" i="1" s="1"/>
  <c r="H113" i="1"/>
  <c r="G121" i="1"/>
  <c r="I87" i="1"/>
  <c r="H87" i="1"/>
  <c r="I64" i="1"/>
  <c r="H64" i="1"/>
  <c r="H125" i="1"/>
  <c r="I125" i="1"/>
  <c r="G84" i="1"/>
  <c r="I130" i="1" l="1"/>
  <c r="H127" i="1"/>
  <c r="K112" i="1"/>
  <c r="I110" i="1"/>
  <c r="H110" i="1"/>
  <c r="H121" i="1"/>
  <c r="I121" i="1"/>
  <c r="H84" i="1"/>
  <c r="I84" i="1"/>
  <c r="I124" i="1"/>
  <c r="H124" i="1"/>
</calcChain>
</file>

<file path=xl/sharedStrings.xml><?xml version="1.0" encoding="utf-8"?>
<sst xmlns="http://schemas.openxmlformats.org/spreadsheetml/2006/main" count="275" uniqueCount="113">
  <si>
    <t>Номер основного мероприятия</t>
  </si>
  <si>
    <t>Источники финансирования</t>
  </si>
  <si>
    <t>всего</t>
  </si>
  <si>
    <t>федеральный бюджет</t>
  </si>
  <si>
    <t>бюджет автономного округа</t>
  </si>
  <si>
    <t>местный бюджет</t>
  </si>
  <si>
    <t>Итого по подпрограмме I</t>
  </si>
  <si>
    <t>Итого по подпрограмме II</t>
  </si>
  <si>
    <t>Итого по подпрограмме III</t>
  </si>
  <si>
    <t>В том числе:</t>
  </si>
  <si>
    <t>Прочие расходы</t>
  </si>
  <si>
    <t>Развитие библиотечного дела (1)</t>
  </si>
  <si>
    <t>Развитие музейного дела (1)</t>
  </si>
  <si>
    <t>Управление культуры администрации города Югорска</t>
  </si>
  <si>
    <t xml:space="preserve"> </t>
  </si>
  <si>
    <t>Стимулирование культурного разнообразия в городе Югорске (1)</t>
  </si>
  <si>
    <t>Всего по муниципальной программе:</t>
  </si>
  <si>
    <t>Основные мероприятия муниципальной программы (их связь с целевыми показателями муниципальной программы)</t>
  </si>
  <si>
    <t>Управление культуры администрации города Югорска,</t>
  </si>
  <si>
    <t>1.1</t>
  </si>
  <si>
    <t>1.2</t>
  </si>
  <si>
    <t>1.3</t>
  </si>
  <si>
    <t>1.4</t>
  </si>
  <si>
    <t>1.5</t>
  </si>
  <si>
    <t>2.1</t>
  </si>
  <si>
    <t>2.2</t>
  </si>
  <si>
    <t>2.3</t>
  </si>
  <si>
    <t>2.4</t>
  </si>
  <si>
    <t>3.1</t>
  </si>
  <si>
    <t xml:space="preserve">Управление бухгалтерского учета и отчетности администрации города Югорска   </t>
  </si>
  <si>
    <t xml:space="preserve">Управление культуры администрации города Югорска         </t>
  </si>
  <si>
    <t>3.2</t>
  </si>
  <si>
    <t>3.3</t>
  </si>
  <si>
    <t>Проведение независимой оценки качества условий оказания услуг организациями культуры, в том числе негосударственными (коммерческими, некоммерческими) (1)</t>
  </si>
  <si>
    <t>Освещение мероприятий в сфере культуры в  средствах массовой информации (1)</t>
  </si>
  <si>
    <t>Ответственный исполнитель                                                                                             (Управление культуры администрации города Югорска)</t>
  </si>
  <si>
    <t>Соисполнитель 1                                                                                                         (Управление бухгалтерского учета и отчетности администрации города Югорска)</t>
  </si>
  <si>
    <t>Департамент муниципальной собственности и градостроительства администрации города Югорска</t>
  </si>
  <si>
    <t>иные источники финансирования</t>
  </si>
  <si>
    <t>в том числе инвестиции в объекты муниципальной собственности</t>
  </si>
  <si>
    <t>Подпрограмма I «Модернизация и развитие учреждений и организаций культуры»</t>
  </si>
  <si>
    <t>Подпрограмма II «Поддержка творческих инициатив, способствующих самореализации населения»</t>
  </si>
  <si>
    <t>Подпрограмма III «Организационные, экономические механизмы развития культуры»</t>
  </si>
  <si>
    <t>Поддержка одаренных детей и молодежи, развитие художественного образования (4)</t>
  </si>
  <si>
    <t>Организационно-техническое и финансовое обеспечение деятельности  Управления культуры администрации города Югорска (1)</t>
  </si>
  <si>
    <t>Участие в реализации федерального проекта «Творческие люди»                                        (1, 2, 3, 4)</t>
  </si>
  <si>
    <t>Соисполнитель 2                                                                                     (Департамент муниципальной собственности и градостроительства администрации города Югорска)</t>
  </si>
  <si>
    <t xml:space="preserve">Ответственный исполнитель/соисполнитель </t>
  </si>
  <si>
    <t>Утверждено по программе (план по программе)</t>
  </si>
  <si>
    <t>Утверждено в бюджете</t>
  </si>
  <si>
    <t>Фактическое значение за отчетный период</t>
  </si>
  <si>
    <t>Абсолютное значение</t>
  </si>
  <si>
    <t>Относительное значение</t>
  </si>
  <si>
    <t>Отклонение</t>
  </si>
  <si>
    <t>Результаты реализации муниципальной программы</t>
  </si>
  <si>
    <t>(гр.7-гр.6)</t>
  </si>
  <si>
    <t>(гр.7/гр.6*100%)</t>
  </si>
  <si>
    <t>(ответственный исполнитель)</t>
  </si>
  <si>
    <t>Муниципальная программа города Югорска "Культурное пространство"</t>
  </si>
  <si>
    <t>(наименование программы)</t>
  </si>
  <si>
    <t xml:space="preserve">Отчет </t>
  </si>
  <si>
    <t>об исполнении муниципальной программы</t>
  </si>
  <si>
    <t>по</t>
  </si>
  <si>
    <t>состоянию на</t>
  </si>
  <si>
    <t>Х</t>
  </si>
  <si>
    <t>/_________</t>
  </si>
  <si>
    <t>(подпись)</t>
  </si>
  <si>
    <t>Исполнитель: главный специалист Управления культуры администрации города Югорска</t>
  </si>
  <si>
    <t>(телефон)</t>
  </si>
  <si>
    <t>5-00-26  (вн.201)</t>
  </si>
  <si>
    <t>Департамент жилищно-коммунального и строительного комплекса администрации города Югорска</t>
  </si>
  <si>
    <t>Соисполнитель 3                                                                                     (Департамент жилищно-коммунального и строительного комплекса администрации города Югорска)</t>
  </si>
  <si>
    <t>Управление культуры                                                                                                 администрации города Югорска</t>
  </si>
  <si>
    <t>Нестерова Н.Н</t>
  </si>
  <si>
    <t>Потапова В.В.</t>
  </si>
  <si>
    <t>Участие в реализации регионального проекта «Культурная среда» (1)</t>
  </si>
  <si>
    <t>Участие в реализации регионального проекта «Цифровая культура» (1)</t>
  </si>
  <si>
    <t>Реализация муниципального проекта "Музейно-туристический комплекс «Ворота в Югру» (1)</t>
  </si>
  <si>
    <t>Начальник Управления культуры администрации города Югорска</t>
  </si>
  <si>
    <t>X</t>
  </si>
  <si>
    <t xml:space="preserve">Укрепление материально-технической базы, модернизация, капитальный ремонт и ремонт учреждений в сфере культуры </t>
  </si>
  <si>
    <t xml:space="preserve">                        </t>
  </si>
  <si>
    <t>2021 г.</t>
  </si>
  <si>
    <t>Оплачены услуги по проведению фейерверка в честь Нового года и Дня Победы</t>
  </si>
  <si>
    <t>Управление бухгалтерского учета и отчетности администрации города Югорска</t>
  </si>
  <si>
    <t>Михайлова Л.А.</t>
  </si>
  <si>
    <t>/__________</t>
  </si>
  <si>
    <t>5-00-47</t>
  </si>
  <si>
    <t>(соисполнитель)</t>
  </si>
  <si>
    <t>Начальник управления бухгалтерского учета и отчетности администрации города Югорска</t>
  </si>
  <si>
    <t>Исполнитель: главный специалист по экономике Управления бухгалтерского учета и отчетности администрации города Югорска</t>
  </si>
  <si>
    <t>Голин С.Д.</t>
  </si>
  <si>
    <t xml:space="preserve">Краева С.В. </t>
  </si>
  <si>
    <t>5-00-14</t>
  </si>
  <si>
    <t>Первый заместитель главы города - директор ДМСиГ администрации города Югорска</t>
  </si>
  <si>
    <t>Исполнитель: Заместитель начальника отдела по Управлению муниципальным имуществом ДМСиГ администрации города Югорска</t>
  </si>
  <si>
    <t>Титова Е.В.</t>
  </si>
  <si>
    <t>7-43-03</t>
  </si>
  <si>
    <t>Исполнитель: Начальник отдела экономики в строительстве ДЖКиСК</t>
  </si>
  <si>
    <t>Валинурова О.С.</t>
  </si>
  <si>
    <t xml:space="preserve">Заместитель директора ДЖКиСК - начальник юридического одела </t>
  </si>
  <si>
    <t>контракт на сумму 1999896,0 р.</t>
  </si>
  <si>
    <t>Бочарова О.В.</t>
  </si>
  <si>
    <t xml:space="preserve">В МБУ ДО «Детская школа искусств города Югорска» поступили 857 единиц музыкальных инструментов, оборудования и учебных материалов или 100%, в том числе: 
- 13 фортепиано; 
- 1 рояль; 
- народные инструменты – 16  (2 баяна,1 аккордеон, 4 домры - 4, 1 гусли, 8 гитар);
- струнные инструменты – 13 единиц (8 скрипок, 4 виолончели, 1 контрабас);
- духовые инструменты 20 единиц (8 саксофонов, 2 кларнета, 5 флейт, 1 гобой 2, трубы, 1 туба, 1 тромбон). 
- ударные инструменты -  9 единиц (2 ксилофона, 1 маримба, 4 перкуссии,  2 ударных установки);
- 2 басовых комбоусилителя;
- комплектующие к музыкальным инструментам – 65 единиц; 
- активная акустическая система – 3 комплекта; 
- экран для концертного зала  - 1единица; 
- проектор для концертного зала – 1 единица; 
- звуковое оборудование -  60/60 единиц (стойка микрофонная - 16,  микшерный пульт - 2, микрофон - 10, радиосистема - 4, сабвуфер - 2, наушники и комплектующие - 26); 
- мебель – 45/45 единиц (учебные столы, складные стулья для сцены, банкетки для фортепиано). 
- хоровые станки – 3/3 единицы; 
- ноутбук – 1/1 единица; 
- мобильный компьютерный класс на базе планшетов (планшеты, ноутбук учителя) – 13 единиц. 
- 591 единица  учебных материалов и пособий.
</t>
  </si>
  <si>
    <t>Работы по разработке проектной и рабочей документации выполнены в полном объеме, 12.07.2021 получено положительное заключение государственной экспертизы.</t>
  </si>
  <si>
    <t>Оплачены услуги за:                
- Досуговое экологическое пространство           
- Разработку проекта внесения изменений в проект планировки территории музейно-туристического комплекса «Ворота в Югру» (в том числе разработка проекта межевания территории);                                                   - Проведен комплекса геодезических работ по уточнению на местности границ участка, установка межевых знаков;                                                                - Обустроена рекреационная зона "Живая вода"                                                        - Создана экспозиция "Вагон - городок"</t>
  </si>
  <si>
    <t>31 декабря</t>
  </si>
  <si>
    <t>Заключен муниципальный контракт №1 по информационному освещению мероприятий в сфере культуры с МУП "Югорский информационно-издательский центр", контракт исполнен в полном объеме.</t>
  </si>
  <si>
    <t xml:space="preserve">Количество читателей МБУ «ЦБС г. Югорска» по итогам отчетного периода 2021 года составило 14 452 человек, в том числе 5 633 детей в возрасте до 14 лет. За отчетный период библиотеки посетило 90 330 человек, в том числе  37 620 детей в возрасте до 14 лет. 
Из фондов библиотек выдано 302 781 экземпляров книг, в том числе для детей 85 182. По справочно-библиографическому обслуживанию пользователей выполнено 15 388 справок и проведено 2564 консультаций.
На конец отчетного периода  библиотечный фонд составляет 160 322 экземпляра, поступление новых книг 4 506 экземпляров.
В отчетном периоде 2021 года экспонировалось 110 книжных выставок: из них в формате онлайн 42 выставки. Всего в отчетном периоде 2021 года библиотеки провели в офлайн режиме 430 мероприятий, в которых приняло участие 21 018 читателей, волонтеров библиотек города, а также представителей общественных организаций и медийных персон. Удаленно через сеть интернет проведено 67 мероприятий, количество онлайн просмотров 82 291. Всего количество посещений удаленно через сеть Интернет по итогам 2021 года составило 131 042. 
</t>
  </si>
  <si>
    <t xml:space="preserve">Объем музейного фонда составляет 35 902 единиц хранения, из них: 25 439 единиц основного фонда, 10 463 единиц научно-вспомогательного фонда.
Текущий учет музейных предметов и музейных коллекций ведется в комплексной автоматизированной музейной системе КАМИС. Электронная учетная база данных на конец отчётного периода составляет 100% объема музейного фонда.
Электронная база инвентаризированного фонда на конец отчетного периода составляет 20 402 единиц хранения музейных предметов или 80,2% от числа музейных предметов основного фонда, 56,8% от совокупного музейного фонда. Всего посетителей в стационарных условиях за отчетный период 2021 года 25 712 человек. Число посетителей вне стационара (временные выставки, культурно-просветительские и массовые мероприятия) 6 055 человек. Общее количество виртуальных посетителей публикаций музея на различных тематических Интернет-порталах по итогам деятельности за 2021 год составило 124 482 просмотра.
</t>
  </si>
  <si>
    <t xml:space="preserve">В 2021 году в МАУ «Центр культуры «Югра-презент» функционирует 56 клубных формирований, из них для детей - 30 формирований, в которых занимается    1 282 человека, в том числе детей - 694 человека. Тринадцать коллективов имеют звание «народный самодеятельный коллектив» и «образцовый художественный коллектив», «почетный коллектив народного творчества». 
Учреждением в отчетном периоде 2021 году проведено в офлайн режиме 384 культурно-массовых мероприятия (без учета  киносеансов) для разновозрастной аудитории 78 400 человек, в том числе для детей проведено 235 мероприятий для 18 506 посетителей. Удаленно через сеть интернет проведено 646 мероприятий, в том числе  для детей проведено 163 мероприятия. Количество посещений культурных мероприятий по итогам 2021 года составило 146 636. Количество посетителей удаленно через сеть интернет по итогам отчетного периода составило 284 976.
Для дистанционного проведения массовых мероприятий и  популяризации видов деятельности учреждения применялись различные форматы и идеи взаимодействия с аудиторией в социальных сетях, на сайте учреждения и с помощью бесплатных сервисов. Это позволило оставаться на связи с посетителями, а также привлечь новых пользователей.
Всего в отчетном периоде 2021 года  клубные формирования приняли участие в 72 фестивалях и конкурсах различного уровня, в том числе международный уровень - 15, всероссийский уровень - 13, окружной уровень – 15, региональный – 9, муниципальный, межмуниципальный уровень – 17, межрегиональный – 3. Всего приняли участие 861 человек. Количество лауреатов, дипломантов и обладателей специальных номинаций составило 108 дипломов/627 человек.
В отчетном периоде 2021 года 2 253 жителей города посетили 9 гастрольных программ с участием приглашенных артистов.
</t>
  </si>
  <si>
    <t xml:space="preserve">В  МАУ "ЦК"Югра-презент":                                                                                                                                                                        - здание дооборудовано системой видеонаблюдения; - произведен  ремонт зрительного зала; - приобретено световое оборудование; - приобретены головные микрофоны;  приобретены сценические костюмы                                                                                                В "Централизованная библиотечная система города Югорска"                                              - приобретена рабочая станция библиотекаря.                                                                                                  В МБУ ДО "Детская школа искусств города Югорска":                                                              -  здание дооборудовано системой видеонаблюдения;                                              - приобретены строительные материалы для ремонта крыши здания художественного.                                                                                                                   В МБУ "Музей истории и этнографии":                                                                                         -  здание дооборудовано системой видеонаблюдения.               </t>
  </si>
  <si>
    <t xml:space="preserve">Количество педагогических работников составляет 59 человек; во II полугодии 2020- 2021 учебного года количество учащихся в МБУ ДО «Детская школа искусств города Югорска» - 1032.
Достижения учащихся в конкурсах различного уровня
Музыкальное отделение (расчет % от общего количества учащихся отделения):
Всего участников конкурсов всех уровней - 528 учащихся (100%) (с нарастающим итогом);
Региональный уровень – 144 учащихся (41,3%), 34 награды;
Всероссийский уровень – 34 учащихся (9,7%), 13 наград;
Международный уровень – 134 учащихся (34,7%), 33 награды. 
Художественное отделение (расчет % от общего количества учащихся отделения):
Всего участников конкурсов всех уровней: 307 (49,1 %)
Региональный уровень-55учащихся, 55 победителя и призёра (8,8 %) 
Всероссийский уровень-39 учащихся, 39 победителей и призёров (6,3%)
Международный уровень-78 учащихся, 78 победителей и призёров (12,5%)
В МБУ ДО «Детская школа искусств города Югорска» организована работа по основным видам деятельности - реализация дополнительных общеразвивающих программ на основании сертификата дополнительного образования. 
По итогам отчетного периода  2021года:
- количество программ в реестре сертифицированных программ – 31 (из них реализуемые в 4 квартале 2021 г.-17 программ);
- вклад организации в обеспечение охвата дополнительным образованием, человек – 397
- количество договоров в системе ПФДО- 436.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</si>
</sst>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charset val="204"/>
      <scheme val="minor"/>
    </font>
    <font>
      <sz val="10"/>
      <color theme="1"/>
      <name val="Times New Roman"/>
      <family val="1"/>
      <charset val="204"/>
    </font>
    <font>
      <sz val="9"/>
      <color theme="1"/>
      <name val="Times New Roman"/>
      <family val="1"/>
      <charset val="204"/>
    </font>
    <font>
      <b/>
      <sz val="9"/>
      <color theme="1"/>
      <name val="Times New Roman"/>
      <family val="1"/>
      <charset val="204"/>
    </font>
    <font>
      <b/>
      <sz val="11"/>
      <color theme="1"/>
      <name val="Calibri"/>
      <family val="2"/>
      <charset val="204"/>
      <scheme val="minor"/>
    </font>
    <font>
      <sz val="9"/>
      <color theme="1"/>
      <name val="Calibri"/>
      <family val="2"/>
      <charset val="204"/>
      <scheme val="minor"/>
    </font>
    <font>
      <sz val="11"/>
      <color rgb="FFFF0000"/>
      <name val="Calibri"/>
      <family val="2"/>
      <charset val="204"/>
      <scheme val="minor"/>
    </font>
    <font>
      <b/>
      <u/>
      <sz val="10"/>
      <color theme="1"/>
      <name val="Times New Roman"/>
      <family val="1"/>
      <charset val="204"/>
    </font>
    <font>
      <b/>
      <u/>
      <sz val="11"/>
      <color theme="1"/>
      <name val="Calibri"/>
      <family val="2"/>
      <charset val="204"/>
      <scheme val="minor"/>
    </font>
    <font>
      <sz val="8"/>
      <color theme="1"/>
      <name val="Times New Roman"/>
      <family val="1"/>
      <charset val="204"/>
    </font>
    <font>
      <b/>
      <sz val="12"/>
      <color theme="1"/>
      <name val="Times New Roman"/>
      <family val="1"/>
      <charset val="204"/>
    </font>
    <font>
      <sz val="8"/>
      <color theme="1"/>
      <name val="Calibri"/>
      <family val="2"/>
      <charset val="204"/>
      <scheme val="minor"/>
    </font>
    <font>
      <u/>
      <sz val="12"/>
      <color theme="1"/>
      <name val="Times New Roman"/>
      <family val="1"/>
      <charset val="204"/>
    </font>
    <font>
      <sz val="12"/>
      <color theme="1"/>
      <name val="Times New Roman"/>
      <family val="1"/>
      <charset val="204"/>
    </font>
    <font>
      <sz val="11"/>
      <color theme="1"/>
      <name val="Times New Roman"/>
      <family val="1"/>
      <charset val="204"/>
    </font>
    <font>
      <u/>
      <sz val="11"/>
      <color theme="1"/>
      <name val="Calibri"/>
      <family val="2"/>
      <charset val="204"/>
      <scheme val="minor"/>
    </font>
    <font>
      <sz val="9"/>
      <name val="Times New Roman"/>
      <family val="1"/>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277">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wrapText="1"/>
    </xf>
    <xf numFmtId="0" fontId="10" fillId="0" borderId="0" xfId="0" applyFont="1" applyAlignment="1">
      <alignment vertical="center"/>
    </xf>
    <xf numFmtId="0" fontId="10" fillId="0" borderId="0" xfId="0" applyFont="1" applyFill="1" applyAlignment="1">
      <alignment horizontal="right" vertical="center"/>
    </xf>
    <xf numFmtId="0" fontId="10" fillId="0" borderId="0" xfId="0" applyFont="1" applyFill="1" applyAlignment="1">
      <alignment horizontal="center" vertical="center"/>
    </xf>
    <xf numFmtId="0" fontId="10" fillId="0" borderId="5" xfId="0" applyFont="1" applyBorder="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vertical="center"/>
    </xf>
    <xf numFmtId="0" fontId="1" fillId="0" borderId="0" xfId="0" applyFont="1" applyAlignment="1">
      <alignment horizontal="right" vertical="center" wrapText="1"/>
    </xf>
    <xf numFmtId="164" fontId="3" fillId="0" borderId="1" xfId="0" applyNumberFormat="1" applyFont="1" applyBorder="1" applyAlignment="1">
      <alignment horizontal="center" vertical="center"/>
    </xf>
    <xf numFmtId="16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4" xfId="0" applyNumberFormat="1" applyFont="1" applyBorder="1" applyAlignment="1">
      <alignment horizontal="center" vertical="center"/>
    </xf>
    <xf numFmtId="0" fontId="2" fillId="0" borderId="13" xfId="0" applyFont="1" applyBorder="1" applyAlignment="1">
      <alignment vertical="center" wrapText="1"/>
    </xf>
    <xf numFmtId="164" fontId="2" fillId="0" borderId="13" xfId="0" applyNumberFormat="1" applyFont="1" applyBorder="1" applyAlignment="1">
      <alignment horizontal="center" vertical="center" wrapText="1"/>
    </xf>
    <xf numFmtId="164" fontId="2" fillId="0" borderId="13" xfId="0" applyNumberFormat="1" applyFont="1" applyBorder="1" applyAlignment="1">
      <alignment horizontal="center" vertical="center"/>
    </xf>
    <xf numFmtId="164" fontId="2" fillId="0" borderId="16" xfId="0" applyNumberFormat="1"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16" xfId="0" applyNumberFormat="1" applyFont="1" applyFill="1" applyBorder="1" applyAlignment="1">
      <alignment horizontal="center" vertical="center" wrapText="1"/>
    </xf>
    <xf numFmtId="164" fontId="2" fillId="0" borderId="13" xfId="0" applyNumberFormat="1" applyFont="1" applyFill="1" applyBorder="1" applyAlignment="1">
      <alignment horizontal="center" vertical="center" wrapText="1"/>
    </xf>
    <xf numFmtId="164" fontId="2" fillId="0" borderId="4" xfId="0" applyNumberFormat="1" applyFont="1" applyBorder="1" applyAlignment="1">
      <alignment vertical="center"/>
    </xf>
    <xf numFmtId="0" fontId="3" fillId="0" borderId="16" xfId="0" applyFont="1" applyBorder="1" applyAlignment="1">
      <alignment vertical="center" wrapText="1"/>
    </xf>
    <xf numFmtId="164" fontId="3" fillId="0" borderId="16" xfId="0" applyNumberFormat="1" applyFont="1" applyBorder="1" applyAlignment="1">
      <alignment horizontal="center" vertical="center" wrapText="1"/>
    </xf>
    <xf numFmtId="164" fontId="3" fillId="0" borderId="16" xfId="0" applyNumberFormat="1" applyFont="1" applyBorder="1" applyAlignment="1">
      <alignment horizontal="center" vertical="center"/>
    </xf>
    <xf numFmtId="0" fontId="3" fillId="0" borderId="13" xfId="0" applyFont="1" applyBorder="1" applyAlignment="1">
      <alignment vertical="center" wrapText="1"/>
    </xf>
    <xf numFmtId="164" fontId="3"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xf>
    <xf numFmtId="0" fontId="5" fillId="0" borderId="0" xfId="0" applyFont="1"/>
    <xf numFmtId="164" fontId="13" fillId="0" borderId="0" xfId="0" applyNumberFormat="1" applyFont="1" applyFill="1" applyAlignment="1">
      <alignment horizontal="left" wrapText="1"/>
    </xf>
    <xf numFmtId="0" fontId="13" fillId="0" borderId="5" xfId="0" applyFont="1" applyBorder="1" applyAlignment="1">
      <alignment horizontal="center" wrapText="1"/>
    </xf>
    <xf numFmtId="0" fontId="1" fillId="0" borderId="0" xfId="0" applyFont="1" applyAlignment="1">
      <alignment horizontal="center" vertical="center" wrapText="1"/>
    </xf>
    <xf numFmtId="164" fontId="1" fillId="0" borderId="0" xfId="0" applyNumberFormat="1" applyFont="1" applyFill="1" applyAlignment="1">
      <alignment horizontal="center" vertical="top" wrapText="1"/>
    </xf>
    <xf numFmtId="164" fontId="1" fillId="0" borderId="0" xfId="0" applyNumberFormat="1" applyFont="1" applyAlignment="1">
      <alignment horizontal="center" vertical="top" wrapText="1"/>
    </xf>
    <xf numFmtId="164" fontId="2" fillId="0" borderId="16" xfId="0" applyNumberFormat="1" applyFont="1" applyBorder="1" applyAlignment="1">
      <alignment horizontal="center"/>
    </xf>
    <xf numFmtId="0" fontId="2" fillId="0" borderId="2" xfId="0" applyFont="1" applyBorder="1" applyAlignment="1">
      <alignment vertical="center" wrapText="1"/>
    </xf>
    <xf numFmtId="164" fontId="2" fillId="0" borderId="15" xfId="0" applyNumberFormat="1" applyFont="1" applyBorder="1" applyAlignment="1">
      <alignment horizontal="center" vertical="center"/>
    </xf>
    <xf numFmtId="0" fontId="2" fillId="0" borderId="16" xfId="0"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164" fontId="2" fillId="0" borderId="2" xfId="0" applyNumberFormat="1" applyFont="1" applyBorder="1" applyAlignment="1">
      <alignment horizontal="center" vertical="center"/>
    </xf>
    <xf numFmtId="164" fontId="0" fillId="0" borderId="0" xfId="0" applyNumberFormat="1"/>
    <xf numFmtId="164" fontId="2" fillId="0" borderId="13"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0" fillId="0" borderId="0" xfId="0" applyFont="1"/>
    <xf numFmtId="0" fontId="0" fillId="0" borderId="4" xfId="0" applyFont="1" applyBorder="1" applyAlignment="1">
      <alignment vertical="center" wrapText="1"/>
    </xf>
    <xf numFmtId="164" fontId="2" fillId="0" borderId="16" xfId="0" applyNumberFormat="1" applyFont="1" applyFill="1" applyBorder="1" applyAlignment="1">
      <alignment horizontal="center"/>
    </xf>
    <xf numFmtId="0" fontId="2" fillId="0" borderId="1" xfId="0" applyFont="1" applyFill="1" applyBorder="1" applyAlignment="1">
      <alignment vertical="center" wrapText="1"/>
    </xf>
    <xf numFmtId="0" fontId="0" fillId="0" borderId="0" xfId="0" applyFont="1" applyFill="1"/>
    <xf numFmtId="0" fontId="0" fillId="0" borderId="0" xfId="0" applyFill="1"/>
    <xf numFmtId="0" fontId="2" fillId="2" borderId="16" xfId="0" applyFont="1" applyFill="1" applyBorder="1" applyAlignment="1">
      <alignment vertical="center" wrapText="1"/>
    </xf>
    <xf numFmtId="164" fontId="2" fillId="2" borderId="16" xfId="0" applyNumberFormat="1" applyFont="1" applyFill="1" applyBorder="1" applyAlignment="1">
      <alignment horizontal="center" vertical="center" wrapText="1"/>
    </xf>
    <xf numFmtId="164" fontId="2" fillId="2" borderId="16" xfId="0" applyNumberFormat="1" applyFont="1" applyFill="1" applyBorder="1" applyAlignment="1">
      <alignment horizontal="center" vertical="center"/>
    </xf>
    <xf numFmtId="0" fontId="0" fillId="2" borderId="0" xfId="0" applyFill="1"/>
    <xf numFmtId="0" fontId="2" fillId="2" borderId="1" xfId="0" applyFont="1" applyFill="1" applyBorder="1" applyAlignment="1">
      <alignment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6" fillId="2" borderId="0" xfId="0" applyNumberFormat="1" applyFont="1" applyFill="1"/>
    <xf numFmtId="0" fontId="2" fillId="2" borderId="13" xfId="0" applyFont="1" applyFill="1" applyBorder="1" applyAlignment="1">
      <alignment vertical="center" wrapText="1"/>
    </xf>
    <xf numFmtId="164" fontId="2" fillId="2" borderId="13"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xf>
    <xf numFmtId="0" fontId="2" fillId="2" borderId="4" xfId="0" applyFont="1" applyFill="1" applyBorder="1" applyAlignment="1">
      <alignment vertical="center" wrapText="1"/>
    </xf>
    <xf numFmtId="164" fontId="2" fillId="2" borderId="4"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xf>
    <xf numFmtId="0" fontId="2" fillId="2" borderId="2" xfId="0" applyFont="1" applyFill="1" applyBorder="1" applyAlignment="1">
      <alignment vertical="center" wrapText="1"/>
    </xf>
    <xf numFmtId="164"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xf>
    <xf numFmtId="0" fontId="2" fillId="0" borderId="4" xfId="0" applyFont="1" applyFill="1" applyBorder="1" applyAlignment="1">
      <alignment vertical="center" wrapText="1"/>
    </xf>
    <xf numFmtId="0" fontId="2" fillId="0" borderId="1" xfId="0" applyFont="1" applyBorder="1" applyAlignment="1">
      <alignment vertical="center" wrapText="1"/>
    </xf>
    <xf numFmtId="164" fontId="0" fillId="0" borderId="0" xfId="0" applyNumberFormat="1" applyFont="1"/>
    <xf numFmtId="0" fontId="0" fillId="0" borderId="0" xfId="0"/>
    <xf numFmtId="164" fontId="13" fillId="0" borderId="0" xfId="0" applyNumberFormat="1" applyFont="1" applyFill="1" applyAlignment="1">
      <alignment horizontal="left" wrapText="1"/>
    </xf>
    <xf numFmtId="0" fontId="13" fillId="0" borderId="5" xfId="0" applyFont="1" applyBorder="1" applyAlignment="1">
      <alignment horizontal="center" wrapText="1"/>
    </xf>
    <xf numFmtId="164" fontId="1" fillId="0" borderId="0" xfId="0" applyNumberFormat="1" applyFont="1" applyFill="1" applyAlignment="1">
      <alignment horizontal="center" vertical="top" wrapText="1"/>
    </xf>
    <xf numFmtId="164" fontId="1" fillId="0" borderId="0" xfId="0" applyNumberFormat="1" applyFont="1" applyAlignment="1">
      <alignment horizontal="center" vertical="top" wrapText="1"/>
    </xf>
    <xf numFmtId="0" fontId="1" fillId="0" borderId="0" xfId="0" applyFont="1" applyAlignment="1">
      <alignment vertical="center" wrapText="1"/>
    </xf>
    <xf numFmtId="0" fontId="1" fillId="0" borderId="0" xfId="0" applyFont="1" applyAlignment="1">
      <alignment horizontal="center" vertical="top" wrapText="1"/>
    </xf>
    <xf numFmtId="0" fontId="0" fillId="0" borderId="0" xfId="0" applyAlignment="1"/>
    <xf numFmtId="164" fontId="1" fillId="0" borderId="0" xfId="0" applyNumberFormat="1" applyFont="1" applyAlignment="1">
      <alignment horizontal="center" vertical="top" wrapText="1"/>
    </xf>
    <xf numFmtId="164" fontId="1" fillId="0" borderId="0" xfId="0" applyNumberFormat="1" applyFont="1" applyAlignment="1">
      <alignment horizontal="left" vertical="top" wrapText="1"/>
    </xf>
    <xf numFmtId="0" fontId="14" fillId="0" borderId="0" xfId="0" applyFont="1" applyAlignment="1">
      <alignment horizontal="left" vertical="center" wrapText="1"/>
    </xf>
    <xf numFmtId="0" fontId="0" fillId="0" borderId="0" xfId="0" applyFont="1" applyAlignment="1">
      <alignment horizontal="left" vertical="center" wrapText="1"/>
    </xf>
    <xf numFmtId="164" fontId="12" fillId="0" borderId="0" xfId="0" applyNumberFormat="1" applyFont="1" applyBorder="1" applyAlignment="1">
      <alignment horizontal="center" wrapText="1"/>
    </xf>
    <xf numFmtId="0" fontId="0" fillId="0" borderId="0" xfId="0" applyAlignment="1">
      <alignment wrapText="1"/>
    </xf>
    <xf numFmtId="0" fontId="12" fillId="0" borderId="0" xfId="0" applyFont="1" applyAlignment="1">
      <alignment horizontal="center" wrapText="1"/>
    </xf>
    <xf numFmtId="0" fontId="0" fillId="0" borderId="0" xfId="0" applyAlignment="1">
      <alignment horizontal="center" wrapText="1"/>
    </xf>
    <xf numFmtId="0" fontId="12" fillId="0" borderId="0" xfId="0" applyFont="1" applyAlignment="1">
      <alignment horizontal="left" wrapText="1"/>
    </xf>
    <xf numFmtId="164" fontId="1" fillId="0" borderId="0" xfId="0" applyNumberFormat="1" applyFont="1" applyAlignment="1">
      <alignment horizontal="center" vertical="center" wrapText="1"/>
    </xf>
    <xf numFmtId="0" fontId="12" fillId="0" borderId="0" xfId="0" applyFont="1" applyBorder="1" applyAlignment="1">
      <alignment horizontal="center" wrapText="1"/>
    </xf>
    <xf numFmtId="0" fontId="15" fillId="0" borderId="0" xfId="0" applyFont="1" applyBorder="1" applyAlignment="1">
      <alignment horizontal="center" wrapText="1"/>
    </xf>
    <xf numFmtId="164" fontId="2" fillId="0" borderId="15" xfId="0" applyNumberFormat="1" applyFont="1" applyBorder="1" applyAlignment="1">
      <alignment horizontal="center" vertical="center"/>
    </xf>
    <xf numFmtId="0" fontId="0" fillId="0" borderId="3" xfId="0" applyFont="1" applyBorder="1" applyAlignment="1">
      <alignment horizontal="center" vertical="center"/>
    </xf>
    <xf numFmtId="0" fontId="0" fillId="0" borderId="14" xfId="0" applyFont="1" applyBorder="1" applyAlignment="1">
      <alignment horizontal="center" vertical="center"/>
    </xf>
    <xf numFmtId="0" fontId="2" fillId="0" borderId="8" xfId="0" applyFont="1" applyBorder="1" applyAlignment="1">
      <alignment vertical="center" wrapText="1"/>
    </xf>
    <xf numFmtId="0" fontId="2" fillId="0" borderId="0" xfId="0" applyFont="1" applyBorder="1" applyAlignment="1">
      <alignment vertical="center" wrapText="1"/>
    </xf>
    <xf numFmtId="0" fontId="0" fillId="0" borderId="0" xfId="0" applyFont="1" applyBorder="1" applyAlignment="1">
      <alignment vertical="center"/>
    </xf>
    <xf numFmtId="0" fontId="0" fillId="0" borderId="9" xfId="0" applyFont="1" applyBorder="1" applyAlignment="1">
      <alignment vertical="center"/>
    </xf>
    <xf numFmtId="0" fontId="2" fillId="0" borderId="17" xfId="0" applyFont="1" applyBorder="1" applyAlignment="1">
      <alignment vertical="center" wrapText="1"/>
    </xf>
    <xf numFmtId="0" fontId="5" fillId="0" borderId="18"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1" fillId="0" borderId="15" xfId="0" applyFont="1" applyBorder="1" applyAlignment="1">
      <alignment vertical="center" wrapText="1"/>
    </xf>
    <xf numFmtId="0" fontId="0" fillId="0" borderId="3" xfId="0" applyFont="1" applyBorder="1" applyAlignment="1">
      <alignment vertical="center"/>
    </xf>
    <xf numFmtId="0" fontId="0" fillId="0" borderId="14" xfId="0" applyFont="1" applyBorder="1" applyAlignment="1">
      <alignment vertical="center"/>
    </xf>
    <xf numFmtId="0" fontId="2" fillId="0" borderId="18" xfId="0" applyFont="1" applyBorder="1" applyAlignment="1">
      <alignment vertical="center" wrapText="1"/>
    </xf>
    <xf numFmtId="0" fontId="2" fillId="0" borderId="9"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0" fillId="0" borderId="15" xfId="0" applyFont="1" applyBorder="1" applyAlignment="1">
      <alignment vertical="center" wrapText="1"/>
    </xf>
    <xf numFmtId="0" fontId="0" fillId="0" borderId="3" xfId="0" applyFont="1" applyBorder="1" applyAlignment="1">
      <alignment vertical="center" wrapText="1"/>
    </xf>
    <xf numFmtId="0" fontId="0" fillId="0" borderId="14"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17" xfId="0" applyFont="1" applyBorder="1" applyAlignment="1">
      <alignment vertical="center" wrapText="1"/>
    </xf>
    <xf numFmtId="0" fontId="4" fillId="0" borderId="18"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2" fillId="0" borderId="15" xfId="0" applyFont="1" applyBorder="1" applyAlignment="1">
      <alignment vertical="center" wrapText="1"/>
    </xf>
    <xf numFmtId="0" fontId="1" fillId="0" borderId="0" xfId="0" applyFont="1" applyFill="1" applyAlignment="1">
      <alignment horizontal="right" vertical="center" wrapText="1"/>
    </xf>
    <xf numFmtId="0" fontId="1" fillId="0" borderId="0" xfId="0" applyFont="1" applyAlignment="1">
      <alignment horizontal="right" vertical="center" wrapText="1"/>
    </xf>
    <xf numFmtId="0" fontId="0" fillId="0" borderId="0" xfId="0" applyAlignment="1">
      <alignment horizontal="right" vertical="center" wrapText="1"/>
    </xf>
    <xf numFmtId="0" fontId="0" fillId="0" borderId="0" xfId="0" applyFill="1" applyAlignment="1">
      <alignment horizontal="right" vertical="center" wrapText="1"/>
    </xf>
    <xf numFmtId="0" fontId="0" fillId="0" borderId="0" xfId="0" applyFill="1" applyAlignment="1"/>
    <xf numFmtId="164" fontId="2" fillId="0" borderId="15" xfId="0" applyNumberFormat="1" applyFont="1" applyFill="1" applyBorder="1" applyAlignment="1">
      <alignment vertical="center" wrapText="1"/>
    </xf>
    <xf numFmtId="0" fontId="0" fillId="0" borderId="3" xfId="0" applyFont="1" applyFill="1" applyBorder="1" applyAlignment="1">
      <alignment vertical="center" wrapText="1"/>
    </xf>
    <xf numFmtId="0" fontId="0" fillId="0" borderId="14" xfId="0" applyFont="1" applyFill="1" applyBorder="1" applyAlignment="1">
      <alignment vertical="center" wrapText="1"/>
    </xf>
    <xf numFmtId="164" fontId="2" fillId="2" borderId="15" xfId="0" applyNumberFormat="1"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14" xfId="0" applyFont="1" applyFill="1" applyBorder="1" applyAlignment="1">
      <alignment horizontal="left" vertical="center"/>
    </xf>
    <xf numFmtId="164" fontId="16" fillId="2" borderId="15" xfId="0" applyNumberFormat="1" applyFont="1" applyFill="1" applyBorder="1" applyAlignment="1">
      <alignment horizontal="left" vertical="top" wrapText="1"/>
    </xf>
    <xf numFmtId="0" fontId="5" fillId="2" borderId="3" xfId="0" applyFont="1" applyFill="1" applyBorder="1" applyAlignment="1">
      <alignment horizontal="left" vertical="top"/>
    </xf>
    <xf numFmtId="0" fontId="5" fillId="2" borderId="14" xfId="0" applyFont="1" applyFill="1" applyBorder="1" applyAlignment="1">
      <alignment horizontal="left" vertical="top"/>
    </xf>
    <xf numFmtId="164" fontId="2" fillId="2" borderId="15" xfId="0" applyNumberFormat="1"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4" xfId="0" applyFont="1" applyFill="1" applyBorder="1" applyAlignment="1">
      <alignment horizontal="left" vertical="top" wrapText="1"/>
    </xf>
    <xf numFmtId="164" fontId="2" fillId="0" borderId="2" xfId="0" applyNumberFormat="1" applyFont="1" applyBorder="1" applyAlignment="1">
      <alignment horizontal="left" vertical="center" wrapText="1"/>
    </xf>
    <xf numFmtId="0" fontId="0" fillId="0" borderId="3" xfId="0" applyFont="1" applyBorder="1" applyAlignment="1">
      <alignment horizontal="left" vertical="center" wrapText="1"/>
    </xf>
    <xf numFmtId="0" fontId="0" fillId="0" borderId="14" xfId="0" applyFont="1" applyBorder="1" applyAlignment="1">
      <alignment horizontal="left" vertical="center" wrapText="1"/>
    </xf>
    <xf numFmtId="164" fontId="2" fillId="0" borderId="3" xfId="0" applyNumberFormat="1" applyFont="1" applyBorder="1" applyAlignment="1">
      <alignment horizontal="center" vertical="center"/>
    </xf>
    <xf numFmtId="164" fontId="2" fillId="0" borderId="2" xfId="0" applyNumberFormat="1" applyFont="1" applyBorder="1" applyAlignment="1">
      <alignment vertical="top" wrapText="1"/>
    </xf>
    <xf numFmtId="0" fontId="0" fillId="0" borderId="3" xfId="0" applyFont="1" applyBorder="1" applyAlignment="1">
      <alignment vertical="top" wrapText="1"/>
    </xf>
    <xf numFmtId="0" fontId="0" fillId="0" borderId="14" xfId="0" applyFont="1" applyBorder="1" applyAlignment="1">
      <alignment vertical="top" wrapText="1"/>
    </xf>
    <xf numFmtId="164" fontId="2" fillId="0" borderId="15" xfId="0" applyNumberFormat="1" applyFont="1" applyBorder="1" applyAlignment="1">
      <alignment vertical="top" wrapText="1"/>
    </xf>
    <xf numFmtId="164" fontId="2" fillId="0" borderId="15" xfId="0" applyNumberFormat="1" applyFont="1" applyFill="1" applyBorder="1" applyAlignment="1">
      <alignment vertical="top" wrapText="1"/>
    </xf>
    <xf numFmtId="0" fontId="0" fillId="0" borderId="3" xfId="0" applyFont="1" applyFill="1" applyBorder="1" applyAlignment="1">
      <alignment vertical="top" wrapText="1"/>
    </xf>
    <xf numFmtId="0" fontId="0" fillId="0" borderId="14" xfId="0" applyFont="1" applyFill="1" applyBorder="1" applyAlignment="1">
      <alignment vertical="top" wrapText="1"/>
    </xf>
    <xf numFmtId="164" fontId="2" fillId="0" borderId="15"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14" xfId="0" applyFont="1" applyBorder="1" applyAlignment="1">
      <alignment horizontal="center" vertical="center" wrapText="1"/>
    </xf>
    <xf numFmtId="164" fontId="2" fillId="0" borderId="3" xfId="0" applyNumberFormat="1"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xf numFmtId="0" fontId="8" fillId="0" borderId="0" xfId="0" applyFont="1" applyAlignment="1"/>
    <xf numFmtId="0" fontId="4" fillId="0" borderId="0" xfId="0" applyFont="1" applyAlignment="1"/>
    <xf numFmtId="0" fontId="0" fillId="0" borderId="0" xfId="0" applyAlignment="1">
      <alignment horizontal="center" vertical="top" wrapText="1"/>
    </xf>
    <xf numFmtId="0" fontId="0" fillId="0" borderId="0" xfId="0" applyAlignment="1">
      <alignment vertical="top" wrapText="1"/>
    </xf>
    <xf numFmtId="0" fontId="10"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xf>
    <xf numFmtId="0" fontId="2" fillId="0" borderId="1" xfId="0" applyFont="1" applyFill="1" applyBorder="1" applyAlignment="1">
      <alignment horizontal="center" vertical="center" wrapText="1"/>
    </xf>
    <xf numFmtId="0" fontId="0" fillId="0" borderId="1" xfId="0" applyFont="1" applyBorder="1" applyAlignment="1"/>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0" borderId="4" xfId="0" applyBorder="1" applyAlignment="1">
      <alignment vertical="center"/>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2" xfId="0" applyBorder="1" applyAlignment="1"/>
    <xf numFmtId="0" fontId="0" fillId="0" borderId="7" xfId="0" applyBorder="1" applyAlignment="1"/>
    <xf numFmtId="0" fontId="0" fillId="0" borderId="8" xfId="0" applyBorder="1" applyAlignment="1">
      <alignment vertical="center"/>
    </xf>
    <xf numFmtId="0" fontId="0" fillId="0" borderId="10" xfId="0" applyBorder="1" applyAlignment="1">
      <alignment vertical="center"/>
    </xf>
    <xf numFmtId="0" fontId="0" fillId="0" borderId="3" xfId="0" applyBorder="1" applyAlignment="1">
      <alignment vertical="center"/>
    </xf>
    <xf numFmtId="49" fontId="2" fillId="2" borderId="16"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vertical="center"/>
    </xf>
    <xf numFmtId="0" fontId="9" fillId="0" borderId="0" xfId="0" applyFont="1" applyFill="1" applyBorder="1" applyAlignment="1">
      <alignment horizontal="center" vertical="top" wrapText="1"/>
    </xf>
    <xf numFmtId="0" fontId="0" fillId="0" borderId="0" xfId="0" applyBorder="1" applyAlignment="1">
      <alignment horizontal="center"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1" xfId="0" applyFont="1" applyBorder="1" applyAlignment="1">
      <alignment horizontal="center" vertical="center" wrapText="1"/>
    </xf>
    <xf numFmtId="0" fontId="2" fillId="2" borderId="16" xfId="0" applyFont="1" applyFill="1" applyBorder="1" applyAlignment="1">
      <alignment vertical="center" wrapText="1"/>
    </xf>
    <xf numFmtId="0" fontId="2" fillId="2" borderId="1" xfId="0" applyFont="1" applyFill="1" applyBorder="1" applyAlignment="1">
      <alignment vertical="center" wrapText="1"/>
    </xf>
    <xf numFmtId="0" fontId="2" fillId="2" borderId="13" xfId="0" applyFont="1" applyFill="1" applyBorder="1" applyAlignment="1">
      <alignment vertical="center" wrapText="1"/>
    </xf>
    <xf numFmtId="49" fontId="2" fillId="2" borderId="4"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0" borderId="3" xfId="0" applyFont="1" applyBorder="1" applyAlignment="1">
      <alignment vertical="center" wrapText="1"/>
    </xf>
    <xf numFmtId="49" fontId="2" fillId="0" borderId="15"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15" xfId="0" applyFont="1" applyFill="1" applyBorder="1" applyAlignment="1">
      <alignment vertical="center" wrapText="1"/>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3" xfId="0" applyFont="1" applyFill="1" applyBorder="1" applyAlignment="1">
      <alignment vertical="center" wrapText="1"/>
    </xf>
    <xf numFmtId="0" fontId="2" fillId="2" borderId="15" xfId="0" applyFont="1" applyFill="1" applyBorder="1" applyAlignment="1">
      <alignment vertical="center" wrapText="1"/>
    </xf>
    <xf numFmtId="0" fontId="0" fillId="2" borderId="3" xfId="0" applyFont="1" applyFill="1" applyBorder="1" applyAlignment="1">
      <alignment vertical="center" wrapText="1"/>
    </xf>
    <xf numFmtId="0" fontId="5" fillId="0" borderId="3" xfId="0" applyFont="1" applyFill="1" applyBorder="1" applyAlignment="1">
      <alignment vertical="center" wrapText="1"/>
    </xf>
    <xf numFmtId="0" fontId="5" fillId="0" borderId="14" xfId="0" applyFont="1" applyFill="1" applyBorder="1" applyAlignment="1">
      <alignment vertical="center" wrapText="1"/>
    </xf>
    <xf numFmtId="49" fontId="0" fillId="0" borderId="3" xfId="0" applyNumberFormat="1" applyFont="1" applyFill="1" applyBorder="1" applyAlignment="1">
      <alignment vertical="center" wrapText="1"/>
    </xf>
    <xf numFmtId="49" fontId="0" fillId="0" borderId="14" xfId="0" applyNumberFormat="1" applyFont="1" applyFill="1" applyBorder="1" applyAlignment="1">
      <alignment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2" borderId="15" xfId="0" applyFont="1" applyFill="1" applyBorder="1" applyAlignment="1">
      <alignment vertical="top" wrapText="1"/>
    </xf>
    <xf numFmtId="0" fontId="2" fillId="2" borderId="3" xfId="0" applyFont="1" applyFill="1" applyBorder="1" applyAlignment="1">
      <alignment vertical="top" wrapText="1"/>
    </xf>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14" fillId="0" borderId="0" xfId="0" applyFont="1" applyAlignment="1">
      <alignment wrapText="1"/>
    </xf>
    <xf numFmtId="164" fontId="12" fillId="0" borderId="0" xfId="0" applyNumberFormat="1" applyFont="1" applyAlignment="1">
      <alignment horizontal="center" wrapText="1"/>
    </xf>
    <xf numFmtId="0" fontId="2" fillId="0" borderId="1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6" xfId="0" applyFont="1" applyFill="1" applyBorder="1" applyAlignment="1">
      <alignment vertical="center" wrapText="1"/>
    </xf>
    <xf numFmtId="49" fontId="2" fillId="0" borderId="13" xfId="0" applyNumberFormat="1" applyFont="1" applyFill="1" applyBorder="1" applyAlignment="1">
      <alignment horizontal="center"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xf numFmtId="0" fontId="0" fillId="0" borderId="9" xfId="0" applyFont="1" applyBorder="1" applyAlignment="1"/>
    <xf numFmtId="0" fontId="2" fillId="0" borderId="14" xfId="0" applyFont="1" applyBorder="1" applyAlignment="1">
      <alignment vertical="center" wrapText="1"/>
    </xf>
    <xf numFmtId="0" fontId="0" fillId="0" borderId="1" xfId="0" applyFont="1" applyBorder="1" applyAlignment="1">
      <alignment vertical="center" wrapText="1"/>
    </xf>
    <xf numFmtId="0" fontId="0" fillId="0" borderId="2" xfId="0" applyFont="1" applyBorder="1" applyAlignment="1">
      <alignment vertical="center" wrapText="1"/>
    </xf>
    <xf numFmtId="0" fontId="2" fillId="0" borderId="16" xfId="0" applyFont="1" applyBorder="1" applyAlignment="1">
      <alignment vertical="center" wrapText="1"/>
    </xf>
    <xf numFmtId="0" fontId="0" fillId="0" borderId="13" xfId="0" applyFont="1" applyBorder="1" applyAlignment="1">
      <alignment vertical="center" wrapText="1"/>
    </xf>
    <xf numFmtId="49" fontId="2" fillId="0" borderId="4"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0" fontId="2"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64" fontId="5" fillId="0" borderId="0" xfId="0" applyNumberFormat="1" applyFont="1" applyAlignment="1">
      <alignment wrapText="1"/>
    </xf>
    <xf numFmtId="0" fontId="5" fillId="0" borderId="0" xfId="0" applyFont="1" applyAlignment="1">
      <alignment wrapText="1"/>
    </xf>
    <xf numFmtId="0" fontId="12" fillId="0" borderId="0" xfId="0" applyFont="1" applyBorder="1" applyAlignment="1">
      <alignment horizontal="left" wrapText="1"/>
    </xf>
    <xf numFmtId="0" fontId="0" fillId="0" borderId="0" xfId="0" applyFont="1" applyAlignment="1">
      <alignment horizontal="center" wrapText="1"/>
    </xf>
    <xf numFmtId="0" fontId="0" fillId="0" borderId="0" xfId="0" applyFont="1" applyAlignment="1">
      <alignment wrapText="1"/>
    </xf>
    <xf numFmtId="164" fontId="9" fillId="0" borderId="15" xfId="0" applyNumberFormat="1" applyFont="1" applyBorder="1" applyAlignment="1">
      <alignment vertical="top" wrapText="1"/>
    </xf>
    <xf numFmtId="0" fontId="11" fillId="0" borderId="3" xfId="0" applyFont="1" applyBorder="1" applyAlignment="1">
      <alignment vertical="top"/>
    </xf>
    <xf numFmtId="0" fontId="11" fillId="0" borderId="14" xfId="0" applyFont="1" applyBorder="1" applyAlignment="1">
      <alignment vertical="top"/>
    </xf>
    <xf numFmtId="49" fontId="2" fillId="2" borderId="15"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0" fillId="2" borderId="3" xfId="0" applyNumberFormat="1" applyFont="1" applyFill="1" applyBorder="1" applyAlignment="1">
      <alignment vertical="center" wrapText="1"/>
    </xf>
    <xf numFmtId="49" fontId="2" fillId="0" borderId="4"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5"/>
  <sheetViews>
    <sheetView tabSelected="1" topLeftCell="A146" zoomScale="110" zoomScaleNormal="110" workbookViewId="0">
      <selection activeCell="K13" sqref="K13"/>
    </sheetView>
  </sheetViews>
  <sheetFormatPr defaultRowHeight="15" x14ac:dyDescent="0.25"/>
  <cols>
    <col min="1" max="1" width="10.85546875" customWidth="1"/>
    <col min="2" max="2" width="17.140625" customWidth="1"/>
    <col min="3" max="3" width="19.5703125" customWidth="1"/>
    <col min="4" max="4" width="14.5703125" customWidth="1"/>
    <col min="5" max="5" width="14.85546875" customWidth="1"/>
    <col min="6" max="6" width="19.85546875" customWidth="1"/>
    <col min="7" max="7" width="17.85546875" customWidth="1"/>
    <col min="8" max="8" width="14.42578125" customWidth="1"/>
    <col min="9" max="9" width="18.140625" customWidth="1"/>
    <col min="10" max="10" width="55" customWidth="1"/>
    <col min="12" max="12" width="11.7109375" customWidth="1"/>
  </cols>
  <sheetData>
    <row r="1" spans="1:10" hidden="1" x14ac:dyDescent="0.25">
      <c r="H1" s="136"/>
      <c r="I1" s="91"/>
      <c r="J1" s="91"/>
    </row>
    <row r="2" spans="1:10" ht="15" hidden="1" customHeight="1" x14ac:dyDescent="0.25">
      <c r="H2" s="137"/>
      <c r="I2" s="138"/>
      <c r="J2" s="91"/>
    </row>
    <row r="3" spans="1:10" ht="15" hidden="1" customHeight="1" x14ac:dyDescent="0.25">
      <c r="H3" s="18"/>
      <c r="I3" s="137"/>
      <c r="J3" s="138"/>
    </row>
    <row r="4" spans="1:10" ht="15" hidden="1" customHeight="1" x14ac:dyDescent="0.25">
      <c r="H4" s="136"/>
      <c r="I4" s="139"/>
      <c r="J4" s="140"/>
    </row>
    <row r="5" spans="1:10" ht="15.75" customHeight="1" x14ac:dyDescent="0.25">
      <c r="A5" s="174" t="s">
        <v>60</v>
      </c>
      <c r="B5" s="174"/>
      <c r="C5" s="174"/>
      <c r="D5" s="174"/>
      <c r="E5" s="174"/>
      <c r="F5" s="174"/>
      <c r="G5" s="174"/>
      <c r="H5" s="174"/>
      <c r="I5" s="174"/>
      <c r="J5" s="174"/>
    </row>
    <row r="6" spans="1:10" ht="28.5" customHeight="1" x14ac:dyDescent="0.25">
      <c r="A6" s="174" t="s">
        <v>61</v>
      </c>
      <c r="B6" s="174"/>
      <c r="C6" s="174"/>
      <c r="D6" s="174"/>
      <c r="E6" s="174"/>
      <c r="F6" s="174"/>
      <c r="G6" s="174"/>
      <c r="H6" s="174"/>
      <c r="I6" s="174"/>
      <c r="J6" s="174"/>
    </row>
    <row r="7" spans="1:10" ht="15.75" x14ac:dyDescent="0.25">
      <c r="A7" s="12"/>
      <c r="B7" s="12"/>
      <c r="C7" s="12"/>
      <c r="D7" s="13" t="s">
        <v>62</v>
      </c>
      <c r="E7" s="14" t="s">
        <v>63</v>
      </c>
      <c r="F7" s="15" t="s">
        <v>106</v>
      </c>
      <c r="G7" s="16" t="s">
        <v>82</v>
      </c>
      <c r="H7" s="12"/>
      <c r="I7" s="12"/>
      <c r="J7" s="17"/>
    </row>
    <row r="8" spans="1:10" ht="14.25" customHeight="1" x14ac:dyDescent="0.25"/>
    <row r="9" spans="1:10" x14ac:dyDescent="0.25">
      <c r="A9" s="168" t="s">
        <v>58</v>
      </c>
      <c r="B9" s="168"/>
      <c r="C9" s="168"/>
      <c r="D9" s="168"/>
      <c r="E9" s="169"/>
      <c r="F9" s="170"/>
      <c r="G9" s="171"/>
      <c r="H9" s="171"/>
      <c r="I9" s="171"/>
      <c r="J9" s="171"/>
    </row>
    <row r="10" spans="1:10" x14ac:dyDescent="0.25">
      <c r="A10" s="90" t="s">
        <v>59</v>
      </c>
      <c r="B10" s="172"/>
      <c r="C10" s="172"/>
      <c r="D10" s="172"/>
      <c r="E10" s="172"/>
      <c r="F10" s="173"/>
      <c r="G10" s="173"/>
      <c r="H10" s="173"/>
      <c r="I10" s="173"/>
      <c r="J10" s="173"/>
    </row>
    <row r="11" spans="1:10" x14ac:dyDescent="0.25">
      <c r="A11" s="199" t="s">
        <v>13</v>
      </c>
      <c r="B11" s="200"/>
      <c r="C11" s="200"/>
      <c r="D11" s="200"/>
      <c r="E11" s="201"/>
      <c r="F11" s="201"/>
      <c r="G11" s="201"/>
      <c r="H11" s="201"/>
      <c r="I11" s="201"/>
      <c r="J11" s="201"/>
    </row>
    <row r="12" spans="1:10" ht="15" customHeight="1" x14ac:dyDescent="0.25">
      <c r="A12" s="202" t="s">
        <v>57</v>
      </c>
      <c r="B12" s="202"/>
      <c r="C12" s="202"/>
      <c r="D12" s="202"/>
      <c r="E12" s="203"/>
      <c r="F12" s="203"/>
      <c r="G12" s="203"/>
      <c r="H12" s="203"/>
      <c r="I12" s="203"/>
      <c r="J12" s="203"/>
    </row>
    <row r="13" spans="1:10" ht="17.25" customHeight="1" x14ac:dyDescent="0.25">
      <c r="A13" s="175" t="s">
        <v>0</v>
      </c>
      <c r="B13" s="175" t="s">
        <v>17</v>
      </c>
      <c r="C13" s="175" t="s">
        <v>47</v>
      </c>
      <c r="D13" s="206" t="s">
        <v>1</v>
      </c>
      <c r="E13" s="189" t="s">
        <v>48</v>
      </c>
      <c r="F13" s="175" t="s">
        <v>49</v>
      </c>
      <c r="G13" s="175" t="s">
        <v>50</v>
      </c>
      <c r="H13" s="178" t="s">
        <v>53</v>
      </c>
      <c r="I13" s="178"/>
      <c r="J13" s="178"/>
    </row>
    <row r="14" spans="1:10" ht="39.75" customHeight="1" x14ac:dyDescent="0.25">
      <c r="A14" s="204"/>
      <c r="B14" s="204"/>
      <c r="C14" s="204"/>
      <c r="D14" s="206"/>
      <c r="E14" s="193"/>
      <c r="F14" s="195"/>
      <c r="G14" s="176"/>
      <c r="H14" s="10" t="s">
        <v>51</v>
      </c>
      <c r="I14" s="10" t="s">
        <v>52</v>
      </c>
      <c r="J14" s="175" t="s">
        <v>54</v>
      </c>
    </row>
    <row r="15" spans="1:10" ht="53.25" customHeight="1" x14ac:dyDescent="0.25">
      <c r="A15" s="205"/>
      <c r="B15" s="205"/>
      <c r="C15" s="205"/>
      <c r="D15" s="206"/>
      <c r="E15" s="194"/>
      <c r="F15" s="188"/>
      <c r="G15" s="177"/>
      <c r="H15" s="11" t="s">
        <v>55</v>
      </c>
      <c r="I15" s="11" t="s">
        <v>56</v>
      </c>
      <c r="J15" s="188"/>
    </row>
    <row r="16" spans="1:10" x14ac:dyDescent="0.25">
      <c r="A16" s="1">
        <v>1</v>
      </c>
      <c r="B16" s="1">
        <v>2</v>
      </c>
      <c r="C16" s="1">
        <v>3</v>
      </c>
      <c r="D16" s="1">
        <v>4</v>
      </c>
      <c r="E16" s="1">
        <v>5</v>
      </c>
      <c r="F16" s="1">
        <v>6</v>
      </c>
      <c r="G16" s="3">
        <v>7</v>
      </c>
      <c r="H16" s="3">
        <v>8</v>
      </c>
      <c r="I16" s="3">
        <v>9</v>
      </c>
      <c r="J16" s="3">
        <v>10</v>
      </c>
    </row>
    <row r="17" spans="1:14" ht="18" customHeight="1" thickBot="1" x14ac:dyDescent="0.3">
      <c r="A17" s="189" t="s">
        <v>40</v>
      </c>
      <c r="B17" s="190"/>
      <c r="C17" s="190"/>
      <c r="D17" s="190"/>
      <c r="E17" s="190"/>
      <c r="F17" s="190"/>
      <c r="G17" s="191"/>
      <c r="H17" s="191"/>
      <c r="I17" s="191"/>
      <c r="J17" s="192"/>
    </row>
    <row r="18" spans="1:14" s="67" customFormat="1" ht="28.5" customHeight="1" x14ac:dyDescent="0.25">
      <c r="A18" s="196" t="s">
        <v>19</v>
      </c>
      <c r="B18" s="207" t="s">
        <v>11</v>
      </c>
      <c r="C18" s="207" t="s">
        <v>13</v>
      </c>
      <c r="D18" s="64" t="s">
        <v>2</v>
      </c>
      <c r="E18" s="65">
        <f>SUM(E19:E22)</f>
        <v>34104.9</v>
      </c>
      <c r="F18" s="65">
        <f>SUM(F19:F22)</f>
        <v>34104.9</v>
      </c>
      <c r="G18" s="66">
        <f>SUM(G19:G22)</f>
        <v>34080.5</v>
      </c>
      <c r="H18" s="66">
        <f>G18-F18</f>
        <v>-24.400000000001455</v>
      </c>
      <c r="I18" s="66">
        <f t="shared" ref="I18:I23" si="0">G18/F18*100</f>
        <v>99.928456028312638</v>
      </c>
      <c r="J18" s="144" t="s">
        <v>108</v>
      </c>
    </row>
    <row r="19" spans="1:14" s="67" customFormat="1" ht="38.25" customHeight="1" x14ac:dyDescent="0.25">
      <c r="A19" s="197"/>
      <c r="B19" s="208"/>
      <c r="C19" s="208"/>
      <c r="D19" s="68" t="s">
        <v>3</v>
      </c>
      <c r="E19" s="69">
        <v>43.2</v>
      </c>
      <c r="F19" s="69">
        <v>43.2</v>
      </c>
      <c r="G19" s="70">
        <v>43.2</v>
      </c>
      <c r="H19" s="70">
        <f>G19-F19</f>
        <v>0</v>
      </c>
      <c r="I19" s="70">
        <f t="shared" si="0"/>
        <v>100</v>
      </c>
      <c r="J19" s="145"/>
      <c r="N19" s="67" t="s">
        <v>14</v>
      </c>
    </row>
    <row r="20" spans="1:14" s="67" customFormat="1" ht="42" customHeight="1" x14ac:dyDescent="0.25">
      <c r="A20" s="197"/>
      <c r="B20" s="208"/>
      <c r="C20" s="208"/>
      <c r="D20" s="68" t="s">
        <v>4</v>
      </c>
      <c r="E20" s="69">
        <v>425.6</v>
      </c>
      <c r="F20" s="69">
        <v>425.6</v>
      </c>
      <c r="G20" s="70">
        <v>425.6</v>
      </c>
      <c r="H20" s="70">
        <f>G20-F20</f>
        <v>0</v>
      </c>
      <c r="I20" s="70">
        <f t="shared" si="0"/>
        <v>100</v>
      </c>
      <c r="J20" s="145"/>
    </row>
    <row r="21" spans="1:14" s="67" customFormat="1" ht="45.75" customHeight="1" x14ac:dyDescent="0.25">
      <c r="A21" s="197"/>
      <c r="B21" s="208"/>
      <c r="C21" s="208"/>
      <c r="D21" s="68" t="s">
        <v>5</v>
      </c>
      <c r="E21" s="69">
        <v>32556.6</v>
      </c>
      <c r="F21" s="69">
        <v>32556.6</v>
      </c>
      <c r="G21" s="70">
        <v>32556.6</v>
      </c>
      <c r="H21" s="70">
        <f>G21-F21</f>
        <v>0</v>
      </c>
      <c r="I21" s="70">
        <f t="shared" si="0"/>
        <v>100</v>
      </c>
      <c r="J21" s="145"/>
      <c r="L21" s="71"/>
    </row>
    <row r="22" spans="1:14" s="67" customFormat="1" ht="69" customHeight="1" thickBot="1" x14ac:dyDescent="0.3">
      <c r="A22" s="198"/>
      <c r="B22" s="209"/>
      <c r="C22" s="209"/>
      <c r="D22" s="72" t="s">
        <v>38</v>
      </c>
      <c r="E22" s="73">
        <v>1079.5</v>
      </c>
      <c r="F22" s="73">
        <v>1079.5</v>
      </c>
      <c r="G22" s="74">
        <v>1055.0999999999999</v>
      </c>
      <c r="H22" s="74">
        <f>G22-F22</f>
        <v>-24.400000000000091</v>
      </c>
      <c r="I22" s="74">
        <f t="shared" si="0"/>
        <v>97.739694302918011</v>
      </c>
      <c r="J22" s="146"/>
      <c r="L22" s="184"/>
      <c r="M22" s="186"/>
    </row>
    <row r="23" spans="1:14" s="67" customFormat="1" ht="31.5" customHeight="1" x14ac:dyDescent="0.25">
      <c r="A23" s="210" t="s">
        <v>20</v>
      </c>
      <c r="B23" s="183" t="s">
        <v>12</v>
      </c>
      <c r="C23" s="183" t="s">
        <v>13</v>
      </c>
      <c r="D23" s="75" t="s">
        <v>2</v>
      </c>
      <c r="E23" s="76">
        <f>SUM(E24:E27)</f>
        <v>21768</v>
      </c>
      <c r="F23" s="76">
        <f>SUM(F24:F27)</f>
        <v>21768</v>
      </c>
      <c r="G23" s="77">
        <f>SUM(G24:G27)</f>
        <v>21764.600000000002</v>
      </c>
      <c r="H23" s="77">
        <f t="shared" ref="H23:H52" si="1">G23-F23</f>
        <v>-3.3999999999978172</v>
      </c>
      <c r="I23" s="77">
        <f t="shared" si="0"/>
        <v>99.984380742374128</v>
      </c>
      <c r="J23" s="147" t="s">
        <v>109</v>
      </c>
      <c r="L23" s="185"/>
      <c r="M23" s="187"/>
    </row>
    <row r="24" spans="1:14" s="67" customFormat="1" ht="35.25" customHeight="1" x14ac:dyDescent="0.25">
      <c r="A24" s="197"/>
      <c r="B24" s="208"/>
      <c r="C24" s="208"/>
      <c r="D24" s="68" t="s">
        <v>3</v>
      </c>
      <c r="E24" s="69">
        <v>0</v>
      </c>
      <c r="F24" s="69">
        <v>0</v>
      </c>
      <c r="G24" s="70">
        <v>0</v>
      </c>
      <c r="H24" s="70">
        <f t="shared" si="1"/>
        <v>0</v>
      </c>
      <c r="I24" s="70">
        <v>0</v>
      </c>
      <c r="J24" s="148"/>
    </row>
    <row r="25" spans="1:14" s="67" customFormat="1" ht="34.5" customHeight="1" x14ac:dyDescent="0.25">
      <c r="A25" s="197"/>
      <c r="B25" s="208"/>
      <c r="C25" s="208"/>
      <c r="D25" s="68" t="s">
        <v>4</v>
      </c>
      <c r="E25" s="70">
        <v>0</v>
      </c>
      <c r="F25" s="70">
        <v>0</v>
      </c>
      <c r="G25" s="70">
        <v>0</v>
      </c>
      <c r="H25" s="70">
        <f t="shared" si="1"/>
        <v>0</v>
      </c>
      <c r="I25" s="70">
        <v>0</v>
      </c>
      <c r="J25" s="148"/>
    </row>
    <row r="26" spans="1:14" s="67" customFormat="1" ht="69.75" customHeight="1" x14ac:dyDescent="0.25">
      <c r="A26" s="197"/>
      <c r="B26" s="208"/>
      <c r="C26" s="208"/>
      <c r="D26" s="68" t="s">
        <v>5</v>
      </c>
      <c r="E26" s="69">
        <v>21050.2</v>
      </c>
      <c r="F26" s="69">
        <v>21050.2</v>
      </c>
      <c r="G26" s="70">
        <v>21050.2</v>
      </c>
      <c r="H26" s="70">
        <f t="shared" si="1"/>
        <v>0</v>
      </c>
      <c r="I26" s="70">
        <f>G26/F26*100</f>
        <v>100</v>
      </c>
      <c r="J26" s="148"/>
    </row>
    <row r="27" spans="1:14" s="67" customFormat="1" ht="22.5" customHeight="1" thickBot="1" x14ac:dyDescent="0.3">
      <c r="A27" s="211"/>
      <c r="B27" s="181"/>
      <c r="C27" s="181"/>
      <c r="D27" s="78" t="s">
        <v>38</v>
      </c>
      <c r="E27" s="79">
        <v>717.8</v>
      </c>
      <c r="F27" s="79">
        <v>717.8</v>
      </c>
      <c r="G27" s="80">
        <v>714.4</v>
      </c>
      <c r="H27" s="80">
        <f t="shared" si="1"/>
        <v>-3.3999999999999773</v>
      </c>
      <c r="I27" s="80">
        <f>G27/F27*100</f>
        <v>99.526330454165517</v>
      </c>
      <c r="J27" s="149"/>
    </row>
    <row r="28" spans="1:14" s="67" customFormat="1" ht="43.5" customHeight="1" x14ac:dyDescent="0.25">
      <c r="A28" s="272" t="s">
        <v>21</v>
      </c>
      <c r="B28" s="231" t="s">
        <v>80</v>
      </c>
      <c r="C28" s="221" t="s">
        <v>18</v>
      </c>
      <c r="D28" s="64" t="s">
        <v>2</v>
      </c>
      <c r="E28" s="65">
        <f>SUM(E29:E32)</f>
        <v>4890.5</v>
      </c>
      <c r="F28" s="65">
        <f>SUM(F29:F32)</f>
        <v>4890.5</v>
      </c>
      <c r="G28" s="66">
        <f>SUM(G29:G32)</f>
        <v>4890.5</v>
      </c>
      <c r="H28" s="66">
        <f t="shared" si="1"/>
        <v>0</v>
      </c>
      <c r="I28" s="66">
        <f>G28/F28*100</f>
        <v>100</v>
      </c>
      <c r="J28" s="150" t="s">
        <v>111</v>
      </c>
    </row>
    <row r="29" spans="1:14" s="67" customFormat="1" ht="36.75" customHeight="1" x14ac:dyDescent="0.25">
      <c r="A29" s="273"/>
      <c r="B29" s="232"/>
      <c r="C29" s="182"/>
      <c r="D29" s="68" t="s">
        <v>3</v>
      </c>
      <c r="E29" s="69">
        <v>0</v>
      </c>
      <c r="F29" s="69">
        <v>0</v>
      </c>
      <c r="G29" s="70">
        <v>0</v>
      </c>
      <c r="H29" s="70">
        <f t="shared" si="1"/>
        <v>0</v>
      </c>
      <c r="I29" s="70">
        <v>0</v>
      </c>
      <c r="J29" s="151"/>
    </row>
    <row r="30" spans="1:14" s="67" customFormat="1" ht="39" customHeight="1" x14ac:dyDescent="0.25">
      <c r="A30" s="274"/>
      <c r="B30" s="233"/>
      <c r="C30" s="222"/>
      <c r="D30" s="68" t="s">
        <v>4</v>
      </c>
      <c r="E30" s="69">
        <v>349.6</v>
      </c>
      <c r="F30" s="69">
        <v>349.6</v>
      </c>
      <c r="G30" s="70">
        <v>349.6</v>
      </c>
      <c r="H30" s="70">
        <f t="shared" si="1"/>
        <v>0</v>
      </c>
      <c r="I30" s="70">
        <f>G30/F30*100</f>
        <v>100</v>
      </c>
      <c r="J30" s="151"/>
    </row>
    <row r="31" spans="1:14" s="67" customFormat="1" ht="29.25" customHeight="1" x14ac:dyDescent="0.25">
      <c r="A31" s="274"/>
      <c r="B31" s="233"/>
      <c r="C31" s="222"/>
      <c r="D31" s="68" t="s">
        <v>5</v>
      </c>
      <c r="E31" s="69">
        <v>4540.8999999999996</v>
      </c>
      <c r="F31" s="69">
        <v>4540.8999999999996</v>
      </c>
      <c r="G31" s="70">
        <v>4540.8999999999996</v>
      </c>
      <c r="H31" s="70">
        <f t="shared" si="1"/>
        <v>0</v>
      </c>
      <c r="I31" s="70">
        <f>G31/F31*100</f>
        <v>100</v>
      </c>
      <c r="J31" s="151"/>
    </row>
    <row r="32" spans="1:14" s="67" customFormat="1" ht="30.75" customHeight="1" x14ac:dyDescent="0.25">
      <c r="A32" s="274"/>
      <c r="B32" s="233"/>
      <c r="C32" s="222"/>
      <c r="D32" s="78" t="s">
        <v>38</v>
      </c>
      <c r="E32" s="79">
        <v>0</v>
      </c>
      <c r="F32" s="79">
        <v>0</v>
      </c>
      <c r="G32" s="80">
        <v>0</v>
      </c>
      <c r="H32" s="80">
        <f>G32-F32</f>
        <v>0</v>
      </c>
      <c r="I32" s="80">
        <v>0</v>
      </c>
      <c r="J32" s="152"/>
    </row>
    <row r="33" spans="1:14" s="67" customFormat="1" ht="21.75" customHeight="1" x14ac:dyDescent="0.25">
      <c r="A33" s="222"/>
      <c r="B33" s="233"/>
      <c r="C33" s="181" t="s">
        <v>70</v>
      </c>
      <c r="D33" s="68" t="s">
        <v>2</v>
      </c>
      <c r="E33" s="69">
        <f>SUM(E34:E37)</f>
        <v>4406.7</v>
      </c>
      <c r="F33" s="69">
        <f>SUM(F34:F37)</f>
        <v>4406.7</v>
      </c>
      <c r="G33" s="69">
        <f>SUM(G34:G37)</f>
        <v>4406.7070000000003</v>
      </c>
      <c r="H33" s="80">
        <f>H36</f>
        <v>7.000000000516593E-3</v>
      </c>
      <c r="I33" s="80">
        <f>G33/F33*100</f>
        <v>100.00015884902535</v>
      </c>
      <c r="J33" s="261" t="s">
        <v>104</v>
      </c>
    </row>
    <row r="34" spans="1:14" s="67" customFormat="1" ht="26.25" customHeight="1" x14ac:dyDescent="0.25">
      <c r="A34" s="222"/>
      <c r="B34" s="233"/>
      <c r="C34" s="182"/>
      <c r="D34" s="68" t="s">
        <v>3</v>
      </c>
      <c r="E34" s="69">
        <v>0</v>
      </c>
      <c r="F34" s="69">
        <v>0</v>
      </c>
      <c r="G34" s="70">
        <v>0</v>
      </c>
      <c r="H34" s="80">
        <f>G34-F34</f>
        <v>0</v>
      </c>
      <c r="I34" s="80">
        <v>0</v>
      </c>
      <c r="J34" s="262"/>
    </row>
    <row r="35" spans="1:14" s="67" customFormat="1" ht="36" customHeight="1" x14ac:dyDescent="0.25">
      <c r="A35" s="222"/>
      <c r="B35" s="233"/>
      <c r="C35" s="182"/>
      <c r="D35" s="68" t="s">
        <v>4</v>
      </c>
      <c r="E35" s="69">
        <v>0</v>
      </c>
      <c r="F35" s="69">
        <v>0</v>
      </c>
      <c r="G35" s="70">
        <v>0</v>
      </c>
      <c r="H35" s="80">
        <f>G35-F35</f>
        <v>0</v>
      </c>
      <c r="I35" s="80">
        <v>0</v>
      </c>
      <c r="J35" s="262"/>
    </row>
    <row r="36" spans="1:14" s="67" customFormat="1" ht="15.75" customHeight="1" x14ac:dyDescent="0.25">
      <c r="A36" s="222"/>
      <c r="B36" s="233"/>
      <c r="C36" s="182"/>
      <c r="D36" s="68" t="s">
        <v>5</v>
      </c>
      <c r="E36" s="69">
        <v>4406.7</v>
      </c>
      <c r="F36" s="69">
        <v>4406.7</v>
      </c>
      <c r="G36" s="70">
        <v>4406.7070000000003</v>
      </c>
      <c r="H36" s="80">
        <f>G36-F36</f>
        <v>7.000000000516593E-3</v>
      </c>
      <c r="I36" s="80">
        <f>G36/F36*100</f>
        <v>100.00015884902535</v>
      </c>
      <c r="J36" s="262"/>
    </row>
    <row r="37" spans="1:14" s="67" customFormat="1" ht="26.25" customHeight="1" x14ac:dyDescent="0.25">
      <c r="A37" s="222"/>
      <c r="B37" s="234"/>
      <c r="C37" s="183"/>
      <c r="D37" s="68" t="s">
        <v>38</v>
      </c>
      <c r="E37" s="69">
        <v>0</v>
      </c>
      <c r="F37" s="69">
        <v>0</v>
      </c>
      <c r="G37" s="70">
        <v>0</v>
      </c>
      <c r="H37" s="70">
        <f>G37-F37</f>
        <v>0</v>
      </c>
      <c r="I37" s="70">
        <v>0</v>
      </c>
      <c r="J37" s="263"/>
    </row>
    <row r="38" spans="1:14" ht="57" customHeight="1" x14ac:dyDescent="0.25">
      <c r="A38" s="230" t="s">
        <v>22</v>
      </c>
      <c r="B38" s="218" t="s">
        <v>75</v>
      </c>
      <c r="C38" s="218" t="s">
        <v>13</v>
      </c>
      <c r="D38" s="50" t="s">
        <v>2</v>
      </c>
      <c r="E38" s="29">
        <f>SUM(E39:E42)</f>
        <v>18804.8</v>
      </c>
      <c r="F38" s="29">
        <f>SUM(F39:F42)</f>
        <v>18804.8</v>
      </c>
      <c r="G38" s="22">
        <f>SUM(G39:G42)</f>
        <v>18804.826999999997</v>
      </c>
      <c r="H38" s="8">
        <f t="shared" si="1"/>
        <v>2.6999999998224666E-2</v>
      </c>
      <c r="I38" s="8">
        <f>G38/F38*100</f>
        <v>100.00014358036245</v>
      </c>
      <c r="J38" s="153" t="s">
        <v>103</v>
      </c>
      <c r="K38" s="58"/>
    </row>
    <row r="39" spans="1:14" ht="114" customHeight="1" x14ac:dyDescent="0.25">
      <c r="A39" s="230"/>
      <c r="B39" s="219"/>
      <c r="C39" s="219"/>
      <c r="D39" s="49" t="s">
        <v>3</v>
      </c>
      <c r="E39" s="4">
        <v>7187.2</v>
      </c>
      <c r="F39" s="4">
        <v>7187.2</v>
      </c>
      <c r="G39" s="8">
        <v>7187.2</v>
      </c>
      <c r="H39" s="8">
        <f t="shared" si="1"/>
        <v>0</v>
      </c>
      <c r="I39" s="8">
        <f>G39/F39*100</f>
        <v>100</v>
      </c>
      <c r="J39" s="154"/>
      <c r="K39" s="58"/>
    </row>
    <row r="40" spans="1:14" ht="81.75" customHeight="1" x14ac:dyDescent="0.25">
      <c r="A40" s="230"/>
      <c r="B40" s="219"/>
      <c r="C40" s="219"/>
      <c r="D40" s="49" t="s">
        <v>4</v>
      </c>
      <c r="E40" s="4">
        <v>11241.5</v>
      </c>
      <c r="F40" s="4">
        <v>11241.5</v>
      </c>
      <c r="G40" s="8">
        <v>11241.527</v>
      </c>
      <c r="H40" s="8">
        <f t="shared" si="1"/>
        <v>2.7000000000043656E-2</v>
      </c>
      <c r="I40" s="8">
        <f>G40/F40*100</f>
        <v>100.00024018147045</v>
      </c>
      <c r="J40" s="154"/>
      <c r="K40" s="58"/>
    </row>
    <row r="41" spans="1:14" ht="56.25" customHeight="1" x14ac:dyDescent="0.25">
      <c r="A41" s="230"/>
      <c r="B41" s="219"/>
      <c r="C41" s="219"/>
      <c r="D41" s="49" t="s">
        <v>5</v>
      </c>
      <c r="E41" s="4">
        <v>376.1</v>
      </c>
      <c r="F41" s="4">
        <v>376.1</v>
      </c>
      <c r="G41" s="70">
        <v>376.1</v>
      </c>
      <c r="H41" s="8">
        <f t="shared" si="1"/>
        <v>0</v>
      </c>
      <c r="I41" s="8">
        <f>G41/F41*100</f>
        <v>100</v>
      </c>
      <c r="J41" s="154"/>
      <c r="K41" s="58"/>
      <c r="N41" t="s">
        <v>81</v>
      </c>
    </row>
    <row r="42" spans="1:14" ht="36.75" customHeight="1" thickBot="1" x14ac:dyDescent="0.3">
      <c r="A42" s="230"/>
      <c r="B42" s="229"/>
      <c r="C42" s="229"/>
      <c r="D42" s="46" t="s">
        <v>38</v>
      </c>
      <c r="E42" s="28">
        <v>0</v>
      </c>
      <c r="F42" s="28">
        <v>0</v>
      </c>
      <c r="G42" s="54">
        <v>0</v>
      </c>
      <c r="H42" s="54">
        <f t="shared" si="1"/>
        <v>0</v>
      </c>
      <c r="I42" s="54">
        <v>0</v>
      </c>
      <c r="J42" s="155"/>
      <c r="K42" s="58"/>
    </row>
    <row r="43" spans="1:14" ht="15" customHeight="1" x14ac:dyDescent="0.25">
      <c r="A43" s="214" t="s">
        <v>23</v>
      </c>
      <c r="B43" s="217" t="s">
        <v>76</v>
      </c>
      <c r="C43" s="217" t="s">
        <v>13</v>
      </c>
      <c r="D43" s="48" t="s">
        <v>2</v>
      </c>
      <c r="E43" s="30">
        <f>SUM(E44:E47)</f>
        <v>0</v>
      </c>
      <c r="F43" s="30">
        <f>SUM(F44:F47)</f>
        <v>0</v>
      </c>
      <c r="G43" s="27">
        <f>SUM(G44:G47)</f>
        <v>0</v>
      </c>
      <c r="H43" s="27">
        <f t="shared" si="1"/>
        <v>0</v>
      </c>
      <c r="I43" s="27">
        <v>0</v>
      </c>
      <c r="J43" s="104" t="s">
        <v>64</v>
      </c>
      <c r="K43" s="58"/>
    </row>
    <row r="44" spans="1:14" ht="24" x14ac:dyDescent="0.25">
      <c r="A44" s="214"/>
      <c r="B44" s="216"/>
      <c r="C44" s="216"/>
      <c r="D44" s="49" t="s">
        <v>3</v>
      </c>
      <c r="E44" s="4">
        <v>0</v>
      </c>
      <c r="F44" s="4">
        <v>0</v>
      </c>
      <c r="G44" s="8">
        <v>0</v>
      </c>
      <c r="H44" s="8">
        <f t="shared" si="1"/>
        <v>0</v>
      </c>
      <c r="I44" s="8">
        <v>0</v>
      </c>
      <c r="J44" s="105"/>
      <c r="K44" s="58"/>
    </row>
    <row r="45" spans="1:14" ht="39.75" customHeight="1" x14ac:dyDescent="0.25">
      <c r="A45" s="214"/>
      <c r="B45" s="216"/>
      <c r="C45" s="216"/>
      <c r="D45" s="49" t="s">
        <v>4</v>
      </c>
      <c r="E45" s="4">
        <v>0</v>
      </c>
      <c r="F45" s="4">
        <v>0</v>
      </c>
      <c r="G45" s="8">
        <v>0</v>
      </c>
      <c r="H45" s="8">
        <f t="shared" si="1"/>
        <v>0</v>
      </c>
      <c r="I45" s="8">
        <v>0</v>
      </c>
      <c r="J45" s="105"/>
      <c r="K45" s="58"/>
    </row>
    <row r="46" spans="1:14" x14ac:dyDescent="0.25">
      <c r="A46" s="225"/>
      <c r="B46" s="223"/>
      <c r="C46" s="223"/>
      <c r="D46" s="49" t="s">
        <v>5</v>
      </c>
      <c r="E46" s="4">
        <v>0</v>
      </c>
      <c r="F46" s="4">
        <v>0</v>
      </c>
      <c r="G46" s="8">
        <v>0</v>
      </c>
      <c r="H46" s="8">
        <f t="shared" si="1"/>
        <v>0</v>
      </c>
      <c r="I46" s="8">
        <v>0</v>
      </c>
      <c r="J46" s="105"/>
      <c r="K46" s="58"/>
    </row>
    <row r="47" spans="1:14" ht="26.25" customHeight="1" thickBot="1" x14ac:dyDescent="0.3">
      <c r="A47" s="226"/>
      <c r="B47" s="224"/>
      <c r="C47" s="224"/>
      <c r="D47" s="23" t="s">
        <v>38</v>
      </c>
      <c r="E47" s="31">
        <v>0</v>
      </c>
      <c r="F47" s="31">
        <v>0</v>
      </c>
      <c r="G47" s="25">
        <v>0</v>
      </c>
      <c r="H47" s="25">
        <f t="shared" si="1"/>
        <v>0</v>
      </c>
      <c r="I47" s="25">
        <v>0</v>
      </c>
      <c r="J47" s="106"/>
      <c r="K47" s="58"/>
    </row>
    <row r="48" spans="1:14" x14ac:dyDescent="0.25">
      <c r="A48" s="227"/>
      <c r="B48" s="218" t="s">
        <v>6</v>
      </c>
      <c r="C48" s="218"/>
      <c r="D48" s="50" t="s">
        <v>2</v>
      </c>
      <c r="E48" s="29">
        <f>E49+E50+E51+E52</f>
        <v>83974.9</v>
      </c>
      <c r="F48" s="29">
        <f>SUM(F49:F52)</f>
        <v>83974.900000000009</v>
      </c>
      <c r="G48" s="22">
        <f>SUM(G49:G52)</f>
        <v>83947.134000000005</v>
      </c>
      <c r="H48" s="22">
        <f t="shared" si="1"/>
        <v>-27.76600000000326</v>
      </c>
      <c r="I48" s="22">
        <f>G48/F48*100</f>
        <v>99.966935358065328</v>
      </c>
      <c r="J48" s="156" t="s">
        <v>64</v>
      </c>
      <c r="K48" s="58"/>
    </row>
    <row r="49" spans="1:16" ht="24" x14ac:dyDescent="0.25">
      <c r="A49" s="179"/>
      <c r="B49" s="219"/>
      <c r="C49" s="219"/>
      <c r="D49" s="49" t="s">
        <v>3</v>
      </c>
      <c r="E49" s="4">
        <f>E19+E24+E39+E44+E29</f>
        <v>7230.4</v>
      </c>
      <c r="F49" s="4">
        <f>F19+F24+F39+F44+F29</f>
        <v>7230.4</v>
      </c>
      <c r="G49" s="8">
        <f>G19+G24+G29+G39+G44</f>
        <v>7230.4</v>
      </c>
      <c r="H49" s="8">
        <f t="shared" si="1"/>
        <v>0</v>
      </c>
      <c r="I49" s="8">
        <f>G49/F49*100</f>
        <v>100</v>
      </c>
      <c r="J49" s="105"/>
      <c r="K49" s="58"/>
    </row>
    <row r="50" spans="1:16" ht="24.75" customHeight="1" x14ac:dyDescent="0.25">
      <c r="A50" s="179"/>
      <c r="B50" s="219"/>
      <c r="C50" s="219"/>
      <c r="D50" s="49" t="s">
        <v>4</v>
      </c>
      <c r="E50" s="4">
        <f>E20+E25+E40+E45+E30</f>
        <v>12016.7</v>
      </c>
      <c r="F50" s="4">
        <f>F20+F25+F40+F45+F30</f>
        <v>12016.7</v>
      </c>
      <c r="G50" s="8">
        <f>G20+G25+G30+G40+G45</f>
        <v>12016.727000000001</v>
      </c>
      <c r="H50" s="8">
        <f t="shared" si="1"/>
        <v>2.7000000000043656E-2</v>
      </c>
      <c r="I50" s="8">
        <f>G50/F50*100</f>
        <v>100.00022468731015</v>
      </c>
      <c r="J50" s="105"/>
      <c r="K50" s="58"/>
    </row>
    <row r="51" spans="1:16" ht="14.25" customHeight="1" x14ac:dyDescent="0.25">
      <c r="A51" s="179"/>
      <c r="B51" s="219"/>
      <c r="C51" s="219"/>
      <c r="D51" s="49" t="s">
        <v>5</v>
      </c>
      <c r="E51" s="69">
        <f>E36+E31+E26+E21+E41</f>
        <v>62930.499999999993</v>
      </c>
      <c r="F51" s="4">
        <f>F21+F26+F41+F46+F36+F31</f>
        <v>62930.5</v>
      </c>
      <c r="G51" s="8">
        <f>G26+G21+G36+G31+G41</f>
        <v>62930.507000000005</v>
      </c>
      <c r="H51" s="8">
        <f t="shared" si="1"/>
        <v>7.0000000050640665E-3</v>
      </c>
      <c r="I51" s="8">
        <f>G51/F51*100</f>
        <v>100.00001112338215</v>
      </c>
      <c r="J51" s="105"/>
      <c r="K51" s="58"/>
      <c r="L51" s="265"/>
      <c r="M51" s="265"/>
      <c r="N51" s="265"/>
      <c r="O51" s="265"/>
      <c r="P51" s="265"/>
    </row>
    <row r="52" spans="1:16" ht="24.75" customHeight="1" x14ac:dyDescent="0.25">
      <c r="A52" s="228"/>
      <c r="B52" s="229"/>
      <c r="C52" s="229"/>
      <c r="D52" s="46" t="s">
        <v>38</v>
      </c>
      <c r="E52" s="28">
        <f>E22+E27+E42+E47+E32</f>
        <v>1797.3</v>
      </c>
      <c r="F52" s="28">
        <f>F22+F27+F42+F47+F32</f>
        <v>1797.3</v>
      </c>
      <c r="G52" s="54">
        <f>G22+G27+G32+G42+G47</f>
        <v>1769.5</v>
      </c>
      <c r="H52" s="54">
        <f t="shared" si="1"/>
        <v>-27.799999999999955</v>
      </c>
      <c r="I52" s="54">
        <f>G52/F52*100</f>
        <v>98.453235408668561</v>
      </c>
      <c r="J52" s="105"/>
      <c r="K52" s="58"/>
    </row>
    <row r="53" spans="1:16" ht="32.25" customHeight="1" x14ac:dyDescent="0.25">
      <c r="A53" s="179" t="s">
        <v>41</v>
      </c>
      <c r="B53" s="179"/>
      <c r="C53" s="179"/>
      <c r="D53" s="179"/>
      <c r="E53" s="179"/>
      <c r="F53" s="179"/>
      <c r="G53" s="180"/>
      <c r="H53" s="180"/>
      <c r="I53" s="180"/>
      <c r="J53" s="180"/>
      <c r="K53" s="58"/>
    </row>
    <row r="54" spans="1:16" ht="22.5" customHeight="1" x14ac:dyDescent="0.25">
      <c r="A54" s="275" t="s">
        <v>24</v>
      </c>
      <c r="B54" s="218" t="s">
        <v>43</v>
      </c>
      <c r="C54" s="218" t="s">
        <v>13</v>
      </c>
      <c r="D54" s="81" t="s">
        <v>2</v>
      </c>
      <c r="E54" s="29">
        <f>SUM(E55:E58)</f>
        <v>91920.9</v>
      </c>
      <c r="F54" s="29">
        <f>SUM(F56:F58)</f>
        <v>91920.9</v>
      </c>
      <c r="G54" s="22">
        <f>SUM(G55:G58)</f>
        <v>91920.9</v>
      </c>
      <c r="H54" s="22">
        <f>G54-F54</f>
        <v>0</v>
      </c>
      <c r="I54" s="22">
        <f>G54/F54*100</f>
        <v>100</v>
      </c>
      <c r="J54" s="157" t="s">
        <v>112</v>
      </c>
      <c r="K54" s="58"/>
    </row>
    <row r="55" spans="1:16" ht="33.75" customHeight="1" x14ac:dyDescent="0.25">
      <c r="A55" s="230"/>
      <c r="B55" s="219"/>
      <c r="C55" s="219"/>
      <c r="D55" s="49" t="s">
        <v>3</v>
      </c>
      <c r="E55" s="4">
        <f>SUM(F55:F55)</f>
        <v>0</v>
      </c>
      <c r="F55" s="5">
        <v>0</v>
      </c>
      <c r="G55" s="8">
        <v>0</v>
      </c>
      <c r="H55" s="8">
        <f>G55-F55</f>
        <v>0</v>
      </c>
      <c r="I55" s="8">
        <v>0</v>
      </c>
      <c r="J55" s="158"/>
      <c r="K55" s="58"/>
    </row>
    <row r="56" spans="1:16" ht="50.25" customHeight="1" x14ac:dyDescent="0.25">
      <c r="A56" s="230"/>
      <c r="B56" s="219"/>
      <c r="C56" s="219"/>
      <c r="D56" s="49" t="s">
        <v>4</v>
      </c>
      <c r="E56" s="4">
        <f>SUM(F56:F56)</f>
        <v>0</v>
      </c>
      <c r="F56" s="4">
        <v>0</v>
      </c>
      <c r="G56" s="8">
        <v>0</v>
      </c>
      <c r="H56" s="8">
        <f t="shared" ref="H56:H88" si="2">G56-F56</f>
        <v>0</v>
      </c>
      <c r="I56" s="8">
        <v>0</v>
      </c>
      <c r="J56" s="158"/>
      <c r="K56" s="58"/>
    </row>
    <row r="57" spans="1:16" ht="72.75" customHeight="1" x14ac:dyDescent="0.25">
      <c r="A57" s="230"/>
      <c r="B57" s="219"/>
      <c r="C57" s="219"/>
      <c r="D57" s="49" t="s">
        <v>5</v>
      </c>
      <c r="E57" s="4">
        <v>84025</v>
      </c>
      <c r="F57" s="4">
        <v>84025</v>
      </c>
      <c r="G57" s="8">
        <v>84025</v>
      </c>
      <c r="H57" s="8">
        <f t="shared" si="2"/>
        <v>0</v>
      </c>
      <c r="I57" s="8">
        <f>G57/F57*100</f>
        <v>100</v>
      </c>
      <c r="J57" s="158"/>
      <c r="K57" s="39"/>
    </row>
    <row r="58" spans="1:16" ht="149.25" customHeight="1" thickBot="1" x14ac:dyDescent="0.3">
      <c r="A58" s="240"/>
      <c r="B58" s="220"/>
      <c r="C58" s="220"/>
      <c r="D58" s="23" t="s">
        <v>38</v>
      </c>
      <c r="E58" s="31">
        <v>7895.9</v>
      </c>
      <c r="F58" s="31">
        <v>7895.9</v>
      </c>
      <c r="G58" s="56">
        <v>7895.9</v>
      </c>
      <c r="H58" s="25">
        <f t="shared" si="2"/>
        <v>0</v>
      </c>
      <c r="I58" s="25">
        <f>G58/F58*100</f>
        <v>100</v>
      </c>
      <c r="J58" s="159"/>
      <c r="K58" s="58"/>
    </row>
    <row r="59" spans="1:16" ht="42" customHeight="1" x14ac:dyDescent="0.25">
      <c r="A59" s="275" t="s">
        <v>25</v>
      </c>
      <c r="B59" s="218" t="s">
        <v>77</v>
      </c>
      <c r="C59" s="218" t="s">
        <v>13</v>
      </c>
      <c r="D59" s="50" t="s">
        <v>2</v>
      </c>
      <c r="E59" s="29">
        <v>2000</v>
      </c>
      <c r="F59" s="29">
        <f>SUM(F60:F63)</f>
        <v>2000</v>
      </c>
      <c r="G59" s="22">
        <f>SUM(G60:G63)</f>
        <v>2000</v>
      </c>
      <c r="H59" s="22">
        <f t="shared" si="2"/>
        <v>0</v>
      </c>
      <c r="I59" s="22">
        <f>G59/F59*100</f>
        <v>100</v>
      </c>
      <c r="J59" s="160" t="s">
        <v>105</v>
      </c>
      <c r="K59" s="58"/>
    </row>
    <row r="60" spans="1:16" ht="29.25" customHeight="1" x14ac:dyDescent="0.25">
      <c r="A60" s="230"/>
      <c r="B60" s="219"/>
      <c r="C60" s="219"/>
      <c r="D60" s="49" t="s">
        <v>3</v>
      </c>
      <c r="E60" s="4">
        <f>SUM(F60:F60)</f>
        <v>0</v>
      </c>
      <c r="F60" s="4">
        <v>0</v>
      </c>
      <c r="G60" s="8">
        <v>0</v>
      </c>
      <c r="H60" s="8">
        <f t="shared" si="2"/>
        <v>0</v>
      </c>
      <c r="I60" s="8">
        <v>0</v>
      </c>
      <c r="J60" s="158"/>
      <c r="K60" s="58"/>
    </row>
    <row r="61" spans="1:16" ht="24.75" customHeight="1" x14ac:dyDescent="0.25">
      <c r="A61" s="230"/>
      <c r="B61" s="219"/>
      <c r="C61" s="219"/>
      <c r="D61" s="49" t="s">
        <v>4</v>
      </c>
      <c r="E61" s="4">
        <f>SUM(F61:F61)</f>
        <v>0</v>
      </c>
      <c r="F61" s="4">
        <v>0</v>
      </c>
      <c r="G61" s="8">
        <v>0</v>
      </c>
      <c r="H61" s="8">
        <f t="shared" si="2"/>
        <v>0</v>
      </c>
      <c r="I61" s="8">
        <v>0</v>
      </c>
      <c r="J61" s="158"/>
      <c r="K61" s="58"/>
    </row>
    <row r="62" spans="1:16" ht="26.25" customHeight="1" x14ac:dyDescent="0.25">
      <c r="A62" s="230"/>
      <c r="B62" s="219"/>
      <c r="C62" s="219"/>
      <c r="D62" s="49" t="s">
        <v>5</v>
      </c>
      <c r="E62" s="4">
        <v>2000</v>
      </c>
      <c r="F62" s="4">
        <v>2000</v>
      </c>
      <c r="G62" s="8">
        <v>2000</v>
      </c>
      <c r="H62" s="8">
        <f t="shared" si="2"/>
        <v>0</v>
      </c>
      <c r="I62" s="8">
        <f>G62/F62*100</f>
        <v>100</v>
      </c>
      <c r="J62" s="158"/>
      <c r="K62" s="58"/>
    </row>
    <row r="63" spans="1:16" ht="35.25" customHeight="1" thickBot="1" x14ac:dyDescent="0.3">
      <c r="A63" s="276"/>
      <c r="B63" s="229"/>
      <c r="C63" s="229"/>
      <c r="D63" s="46" t="s">
        <v>38</v>
      </c>
      <c r="E63" s="28">
        <f>SUM(F63:F63)</f>
        <v>0</v>
      </c>
      <c r="F63" s="28">
        <v>0</v>
      </c>
      <c r="G63" s="54">
        <v>0</v>
      </c>
      <c r="H63" s="54">
        <f t="shared" si="2"/>
        <v>0</v>
      </c>
      <c r="I63" s="54">
        <v>0</v>
      </c>
      <c r="J63" s="159"/>
      <c r="K63" s="58"/>
    </row>
    <row r="64" spans="1:16" ht="19.5" customHeight="1" x14ac:dyDescent="0.25">
      <c r="A64" s="213" t="s">
        <v>26</v>
      </c>
      <c r="B64" s="217" t="s">
        <v>15</v>
      </c>
      <c r="C64" s="217" t="s">
        <v>13</v>
      </c>
      <c r="D64" s="48" t="s">
        <v>2</v>
      </c>
      <c r="E64" s="30">
        <f>SUM(E65:E68)</f>
        <v>108923</v>
      </c>
      <c r="F64" s="30">
        <f>SUM(F65:F68)</f>
        <v>108923</v>
      </c>
      <c r="G64" s="27">
        <f>SUM(G65:G68)</f>
        <v>108923</v>
      </c>
      <c r="H64" s="27">
        <f t="shared" si="2"/>
        <v>0</v>
      </c>
      <c r="I64" s="27">
        <f>G64/F64*100</f>
        <v>100</v>
      </c>
      <c r="J64" s="161" t="s">
        <v>110</v>
      </c>
      <c r="K64" s="58"/>
    </row>
    <row r="65" spans="1:11" ht="25.5" customHeight="1" x14ac:dyDescent="0.25">
      <c r="A65" s="214"/>
      <c r="B65" s="216"/>
      <c r="C65" s="216"/>
      <c r="D65" s="49" t="s">
        <v>3</v>
      </c>
      <c r="E65" s="4">
        <f>SUM(F65:F65)</f>
        <v>0</v>
      </c>
      <c r="F65" s="4">
        <v>0</v>
      </c>
      <c r="G65" s="8">
        <v>0</v>
      </c>
      <c r="H65" s="8">
        <f t="shared" si="2"/>
        <v>0</v>
      </c>
      <c r="I65" s="8">
        <v>0</v>
      </c>
      <c r="J65" s="162"/>
      <c r="K65" s="58"/>
    </row>
    <row r="66" spans="1:11" ht="117" customHeight="1" x14ac:dyDescent="0.25">
      <c r="A66" s="214"/>
      <c r="B66" s="216"/>
      <c r="C66" s="142"/>
      <c r="D66" s="49" t="s">
        <v>4</v>
      </c>
      <c r="E66" s="4">
        <v>0</v>
      </c>
      <c r="F66" s="4">
        <v>0</v>
      </c>
      <c r="G66" s="8">
        <v>0</v>
      </c>
      <c r="H66" s="8">
        <f>G66-F66</f>
        <v>0</v>
      </c>
      <c r="I66" s="8">
        <v>0</v>
      </c>
      <c r="J66" s="162"/>
      <c r="K66" s="58"/>
    </row>
    <row r="67" spans="1:11" s="63" customFormat="1" ht="97.5" customHeight="1" x14ac:dyDescent="0.25">
      <c r="A67" s="214"/>
      <c r="B67" s="216"/>
      <c r="C67" s="142"/>
      <c r="D67" s="61" t="s">
        <v>5</v>
      </c>
      <c r="E67" s="4">
        <v>100478.7</v>
      </c>
      <c r="F67" s="4">
        <v>100478.7</v>
      </c>
      <c r="G67" s="57">
        <v>100478.7</v>
      </c>
      <c r="H67" s="57">
        <f t="shared" si="2"/>
        <v>0</v>
      </c>
      <c r="I67" s="57">
        <f>G67/F67*100</f>
        <v>100</v>
      </c>
      <c r="J67" s="162"/>
      <c r="K67" s="62"/>
    </row>
    <row r="68" spans="1:11" ht="110.25" customHeight="1" thickBot="1" x14ac:dyDescent="0.3">
      <c r="A68" s="214"/>
      <c r="B68" s="216"/>
      <c r="C68" s="142"/>
      <c r="D68" s="46" t="s">
        <v>38</v>
      </c>
      <c r="E68" s="28">
        <v>8444.2999999999993</v>
      </c>
      <c r="F68" s="28">
        <v>8444.2999999999993</v>
      </c>
      <c r="G68" s="54">
        <v>8444.2999999999993</v>
      </c>
      <c r="H68" s="54">
        <f t="shared" si="2"/>
        <v>0</v>
      </c>
      <c r="I68" s="54">
        <f>G68/F68*100</f>
        <v>100</v>
      </c>
      <c r="J68" s="163"/>
      <c r="K68" s="58"/>
    </row>
    <row r="69" spans="1:11" ht="44.25" customHeight="1" x14ac:dyDescent="0.25">
      <c r="A69" s="215"/>
      <c r="B69" s="142"/>
      <c r="C69" s="135" t="s">
        <v>29</v>
      </c>
      <c r="D69" s="48" t="s">
        <v>2</v>
      </c>
      <c r="E69" s="30">
        <f>SUM(E70:E73)</f>
        <v>0</v>
      </c>
      <c r="F69" s="30">
        <f>SUM(F70:F73)</f>
        <v>0</v>
      </c>
      <c r="G69" s="27">
        <f>SUM(G70:G73)</f>
        <v>0</v>
      </c>
      <c r="H69" s="27">
        <f t="shared" si="2"/>
        <v>0</v>
      </c>
      <c r="I69" s="27">
        <v>0</v>
      </c>
      <c r="J69" s="164" t="s">
        <v>79</v>
      </c>
      <c r="K69" s="58"/>
    </row>
    <row r="70" spans="1:11" ht="24.75" customHeight="1" x14ac:dyDescent="0.25">
      <c r="A70" s="215"/>
      <c r="B70" s="142"/>
      <c r="C70" s="212"/>
      <c r="D70" s="49" t="s">
        <v>3</v>
      </c>
      <c r="E70" s="4">
        <f>SUM(F70:F70)</f>
        <v>0</v>
      </c>
      <c r="F70" s="4">
        <v>0</v>
      </c>
      <c r="G70" s="8">
        <v>0</v>
      </c>
      <c r="H70" s="8">
        <f t="shared" si="2"/>
        <v>0</v>
      </c>
      <c r="I70" s="8">
        <v>0</v>
      </c>
      <c r="J70" s="165"/>
      <c r="K70" s="58"/>
    </row>
    <row r="71" spans="1:11" ht="47.25" customHeight="1" x14ac:dyDescent="0.25">
      <c r="A71" s="215"/>
      <c r="B71" s="142"/>
      <c r="C71" s="125"/>
      <c r="D71" s="49" t="s">
        <v>4</v>
      </c>
      <c r="E71" s="4">
        <f>SUM(F71:F71)</f>
        <v>0</v>
      </c>
      <c r="F71" s="4">
        <v>0</v>
      </c>
      <c r="G71" s="8">
        <v>0</v>
      </c>
      <c r="H71" s="8">
        <f t="shared" si="2"/>
        <v>0</v>
      </c>
      <c r="I71" s="8">
        <v>0</v>
      </c>
      <c r="J71" s="165"/>
      <c r="K71" s="58"/>
    </row>
    <row r="72" spans="1:11" ht="18.75" customHeight="1" x14ac:dyDescent="0.25">
      <c r="A72" s="215"/>
      <c r="B72" s="142"/>
      <c r="C72" s="125"/>
      <c r="D72" s="49" t="s">
        <v>5</v>
      </c>
      <c r="E72" s="4">
        <v>0</v>
      </c>
      <c r="F72" s="4">
        <v>0</v>
      </c>
      <c r="G72" s="8">
        <v>0</v>
      </c>
      <c r="H72" s="8">
        <f t="shared" si="2"/>
        <v>0</v>
      </c>
      <c r="I72" s="8">
        <v>0</v>
      </c>
      <c r="J72" s="165"/>
      <c r="K72" s="58"/>
    </row>
    <row r="73" spans="1:11" ht="27.75" customHeight="1" thickBot="1" x14ac:dyDescent="0.3">
      <c r="A73" s="215"/>
      <c r="B73" s="142"/>
      <c r="C73" s="126"/>
      <c r="D73" s="23" t="s">
        <v>38</v>
      </c>
      <c r="E73" s="31">
        <f>SUM(F73:F73)</f>
        <v>0</v>
      </c>
      <c r="F73" s="31">
        <v>0</v>
      </c>
      <c r="G73" s="25">
        <v>0</v>
      </c>
      <c r="H73" s="25">
        <f t="shared" si="2"/>
        <v>0</v>
      </c>
      <c r="I73" s="25">
        <v>0</v>
      </c>
      <c r="J73" s="166"/>
      <c r="K73" s="58"/>
    </row>
    <row r="74" spans="1:11" ht="16.5" customHeight="1" x14ac:dyDescent="0.25">
      <c r="A74" s="215"/>
      <c r="B74" s="125"/>
      <c r="C74" s="216" t="s">
        <v>37</v>
      </c>
      <c r="D74" s="50" t="s">
        <v>2</v>
      </c>
      <c r="E74" s="29">
        <f>SUM(E75:E78)</f>
        <v>700</v>
      </c>
      <c r="F74" s="29">
        <f>SUM(F75:F78)</f>
        <v>700</v>
      </c>
      <c r="G74" s="22">
        <f>SUM(G75:G78)</f>
        <v>700</v>
      </c>
      <c r="H74" s="22">
        <f t="shared" si="2"/>
        <v>0</v>
      </c>
      <c r="I74" s="22">
        <f>G74/F74*100</f>
        <v>100</v>
      </c>
      <c r="J74" s="167" t="s">
        <v>83</v>
      </c>
      <c r="K74" s="58"/>
    </row>
    <row r="75" spans="1:11" ht="25.5" customHeight="1" x14ac:dyDescent="0.25">
      <c r="A75" s="215"/>
      <c r="B75" s="125"/>
      <c r="C75" s="125"/>
      <c r="D75" s="49" t="s">
        <v>3</v>
      </c>
      <c r="E75" s="4">
        <f>SUM(F75:F75)</f>
        <v>0</v>
      </c>
      <c r="F75" s="4">
        <v>0</v>
      </c>
      <c r="G75" s="8">
        <v>0</v>
      </c>
      <c r="H75" s="8">
        <f t="shared" si="2"/>
        <v>0</v>
      </c>
      <c r="I75" s="8">
        <v>0</v>
      </c>
      <c r="J75" s="125"/>
      <c r="K75" s="58"/>
    </row>
    <row r="76" spans="1:11" ht="46.5" customHeight="1" x14ac:dyDescent="0.25">
      <c r="A76" s="215"/>
      <c r="B76" s="125"/>
      <c r="C76" s="125"/>
      <c r="D76" s="49" t="s">
        <v>4</v>
      </c>
      <c r="E76" s="4">
        <f>SUM(F76:F76)</f>
        <v>0</v>
      </c>
      <c r="F76" s="4">
        <v>0</v>
      </c>
      <c r="G76" s="8">
        <v>0</v>
      </c>
      <c r="H76" s="8">
        <f t="shared" si="2"/>
        <v>0</v>
      </c>
      <c r="I76" s="8">
        <v>0</v>
      </c>
      <c r="J76" s="125"/>
      <c r="K76" s="58"/>
    </row>
    <row r="77" spans="1:11" ht="15.75" customHeight="1" x14ac:dyDescent="0.25">
      <c r="A77" s="215"/>
      <c r="B77" s="125"/>
      <c r="C77" s="125"/>
      <c r="D77" s="49" t="s">
        <v>5</v>
      </c>
      <c r="E77" s="4">
        <v>700</v>
      </c>
      <c r="F77" s="4">
        <v>700</v>
      </c>
      <c r="G77" s="8">
        <v>700</v>
      </c>
      <c r="H77" s="8">
        <f t="shared" si="2"/>
        <v>0</v>
      </c>
      <c r="I77" s="8">
        <f>G77/F77*100</f>
        <v>100</v>
      </c>
      <c r="J77" s="125"/>
      <c r="K77" s="58"/>
    </row>
    <row r="78" spans="1:11" ht="27.75" customHeight="1" x14ac:dyDescent="0.25">
      <c r="A78" s="215"/>
      <c r="B78" s="125"/>
      <c r="C78" s="125"/>
      <c r="D78" s="82" t="s">
        <v>38</v>
      </c>
      <c r="E78" s="4">
        <f>SUM(F78:F78)</f>
        <v>0</v>
      </c>
      <c r="F78" s="4">
        <v>0</v>
      </c>
      <c r="G78" s="8">
        <v>0</v>
      </c>
      <c r="H78" s="8">
        <f t="shared" si="2"/>
        <v>0</v>
      </c>
      <c r="I78" s="8">
        <v>0</v>
      </c>
      <c r="J78" s="125"/>
      <c r="K78" s="58"/>
    </row>
    <row r="79" spans="1:11" ht="29.25" customHeight="1" x14ac:dyDescent="0.25">
      <c r="A79" s="230" t="s">
        <v>27</v>
      </c>
      <c r="B79" s="219" t="s">
        <v>45</v>
      </c>
      <c r="C79" s="229" t="s">
        <v>13</v>
      </c>
      <c r="D79" s="50" t="s">
        <v>2</v>
      </c>
      <c r="E79" s="29">
        <f>SUM(E80:E83)</f>
        <v>0</v>
      </c>
      <c r="F79" s="29">
        <f>SUM(F80:F83)</f>
        <v>0</v>
      </c>
      <c r="G79" s="22">
        <v>0</v>
      </c>
      <c r="H79" s="22">
        <f t="shared" si="2"/>
        <v>0</v>
      </c>
      <c r="I79" s="22">
        <v>0</v>
      </c>
      <c r="J79" s="156" t="s">
        <v>64</v>
      </c>
      <c r="K79" s="58"/>
    </row>
    <row r="80" spans="1:11" ht="35.25" customHeight="1" x14ac:dyDescent="0.25">
      <c r="A80" s="230"/>
      <c r="B80" s="219"/>
      <c r="C80" s="216"/>
      <c r="D80" s="49" t="s">
        <v>3</v>
      </c>
      <c r="E80" s="4">
        <f>SUM(F80:F80)</f>
        <v>0</v>
      </c>
      <c r="F80" s="4">
        <v>0</v>
      </c>
      <c r="G80" s="8">
        <v>0</v>
      </c>
      <c r="H80" s="8">
        <f t="shared" si="2"/>
        <v>0</v>
      </c>
      <c r="I80" s="8">
        <v>0</v>
      </c>
      <c r="J80" s="105"/>
      <c r="K80" s="58"/>
    </row>
    <row r="81" spans="1:12" ht="24" customHeight="1" x14ac:dyDescent="0.25">
      <c r="A81" s="230"/>
      <c r="B81" s="219"/>
      <c r="C81" s="142"/>
      <c r="D81" s="49" t="s">
        <v>4</v>
      </c>
      <c r="E81" s="4">
        <f>SUM(F81:F81)</f>
        <v>0</v>
      </c>
      <c r="F81" s="4">
        <v>0</v>
      </c>
      <c r="G81" s="8">
        <v>0</v>
      </c>
      <c r="H81" s="8">
        <f t="shared" si="2"/>
        <v>0</v>
      </c>
      <c r="I81" s="8">
        <v>0</v>
      </c>
      <c r="J81" s="105"/>
      <c r="K81" s="58"/>
    </row>
    <row r="82" spans="1:12" x14ac:dyDescent="0.25">
      <c r="A82" s="230"/>
      <c r="B82" s="219"/>
      <c r="C82" s="142"/>
      <c r="D82" s="49" t="s">
        <v>5</v>
      </c>
      <c r="E82" s="4">
        <f>SUM(F82:F82)</f>
        <v>0</v>
      </c>
      <c r="F82" s="4">
        <v>0</v>
      </c>
      <c r="G82" s="8">
        <v>0</v>
      </c>
      <c r="H82" s="8">
        <f t="shared" si="2"/>
        <v>0</v>
      </c>
      <c r="I82" s="8">
        <v>0</v>
      </c>
      <c r="J82" s="105"/>
      <c r="K82" s="58"/>
    </row>
    <row r="83" spans="1:12" ht="27" customHeight="1" thickBot="1" x14ac:dyDescent="0.3">
      <c r="A83" s="240"/>
      <c r="B83" s="220"/>
      <c r="C83" s="143"/>
      <c r="D83" s="46" t="s">
        <v>38</v>
      </c>
      <c r="E83" s="28">
        <f>SUM(F83:F83)</f>
        <v>0</v>
      </c>
      <c r="F83" s="28">
        <v>0</v>
      </c>
      <c r="G83" s="54">
        <v>0</v>
      </c>
      <c r="H83" s="54">
        <f t="shared" si="2"/>
        <v>0</v>
      </c>
      <c r="I83" s="54">
        <v>0</v>
      </c>
      <c r="J83" s="105"/>
      <c r="K83" s="58"/>
    </row>
    <row r="84" spans="1:12" x14ac:dyDescent="0.25">
      <c r="A84" s="237"/>
      <c r="B84" s="239" t="s">
        <v>7</v>
      </c>
      <c r="C84" s="239"/>
      <c r="D84" s="48" t="s">
        <v>2</v>
      </c>
      <c r="E84" s="30">
        <f>SUM(E85:E88)</f>
        <v>203543.90000000002</v>
      </c>
      <c r="F84" s="30">
        <f>SUM(F85:F88)</f>
        <v>203543.90000000002</v>
      </c>
      <c r="G84" s="27">
        <f>SUM(G85:G88)</f>
        <v>203543.90000000002</v>
      </c>
      <c r="H84" s="27">
        <f t="shared" si="2"/>
        <v>0</v>
      </c>
      <c r="I84" s="27">
        <f>G84/F84*100</f>
        <v>100</v>
      </c>
      <c r="J84" s="104" t="s">
        <v>64</v>
      </c>
      <c r="K84" s="58"/>
    </row>
    <row r="85" spans="1:12" ht="24" x14ac:dyDescent="0.25">
      <c r="A85" s="179"/>
      <c r="B85" s="219"/>
      <c r="C85" s="219"/>
      <c r="D85" s="49" t="s">
        <v>3</v>
      </c>
      <c r="E85" s="4">
        <f>SUM(F85:F85)</f>
        <v>0</v>
      </c>
      <c r="F85" s="4">
        <f>F55+F60+F80+F75+F70+F65</f>
        <v>0</v>
      </c>
      <c r="G85" s="8">
        <f>G55+G60+G80+G75+G70+G65</f>
        <v>0</v>
      </c>
      <c r="H85" s="8">
        <f t="shared" si="2"/>
        <v>0</v>
      </c>
      <c r="I85" s="8">
        <v>0</v>
      </c>
      <c r="J85" s="105"/>
      <c r="K85" s="58"/>
    </row>
    <row r="86" spans="1:12" ht="40.5" customHeight="1" x14ac:dyDescent="0.25">
      <c r="A86" s="179"/>
      <c r="B86" s="219"/>
      <c r="C86" s="219"/>
      <c r="D86" s="49" t="s">
        <v>4</v>
      </c>
      <c r="E86" s="4">
        <f>E56+E61+E81+E76+E71+E66</f>
        <v>0</v>
      </c>
      <c r="F86" s="4">
        <f>F56+F61+F81+F76+F71+F66</f>
        <v>0</v>
      </c>
      <c r="G86" s="8">
        <f>G56+G61+G81+G71+G76+G66</f>
        <v>0</v>
      </c>
      <c r="H86" s="8">
        <f t="shared" si="2"/>
        <v>0</v>
      </c>
      <c r="I86" s="8">
        <v>0</v>
      </c>
      <c r="J86" s="105"/>
      <c r="K86" s="58"/>
      <c r="L86" s="55"/>
    </row>
    <row r="87" spans="1:12" x14ac:dyDescent="0.25">
      <c r="A87" s="179"/>
      <c r="B87" s="219"/>
      <c r="C87" s="219"/>
      <c r="D87" s="49" t="s">
        <v>5</v>
      </c>
      <c r="E87" s="4">
        <f>E82+E77+E72+E67+E62+E57</f>
        <v>187203.7</v>
      </c>
      <c r="F87" s="4">
        <f>F57+F62+F82+F77+F72+F67</f>
        <v>187203.7</v>
      </c>
      <c r="G87" s="8">
        <f>G57+G62+G82+G77+G72+G67</f>
        <v>187203.7</v>
      </c>
      <c r="H87" s="8">
        <f t="shared" si="2"/>
        <v>0</v>
      </c>
      <c r="I87" s="8">
        <f>G87/F87*100</f>
        <v>100</v>
      </c>
      <c r="J87" s="105"/>
      <c r="K87" s="58"/>
    </row>
    <row r="88" spans="1:12" ht="27.75" customHeight="1" thickBot="1" x14ac:dyDescent="0.3">
      <c r="A88" s="238"/>
      <c r="B88" s="220"/>
      <c r="C88" s="220"/>
      <c r="D88" s="23" t="s">
        <v>38</v>
      </c>
      <c r="E88" s="31">
        <f>SUM(F88:F88)</f>
        <v>16340.199999999999</v>
      </c>
      <c r="F88" s="31">
        <f>F58+F63+F83+F73+F68</f>
        <v>16340.199999999999</v>
      </c>
      <c r="G88" s="25">
        <f>G58+G63+G83+G68</f>
        <v>16340.199999999999</v>
      </c>
      <c r="H88" s="25">
        <f t="shared" si="2"/>
        <v>0</v>
      </c>
      <c r="I88" s="25">
        <f>G88/F88*100</f>
        <v>100</v>
      </c>
      <c r="J88" s="106"/>
      <c r="K88" s="83"/>
    </row>
    <row r="89" spans="1:12" ht="15.75" thickBot="1" x14ac:dyDescent="0.3">
      <c r="A89" s="244" t="s">
        <v>42</v>
      </c>
      <c r="B89" s="245"/>
      <c r="C89" s="245"/>
      <c r="D89" s="245"/>
      <c r="E89" s="245"/>
      <c r="F89" s="245"/>
      <c r="G89" s="246"/>
      <c r="H89" s="246"/>
      <c r="I89" s="246"/>
      <c r="J89" s="247"/>
      <c r="K89" s="58"/>
    </row>
    <row r="90" spans="1:12" ht="25.5" customHeight="1" x14ac:dyDescent="0.25">
      <c r="A90" s="258" t="s">
        <v>28</v>
      </c>
      <c r="B90" s="135" t="s">
        <v>44</v>
      </c>
      <c r="C90" s="135" t="s">
        <v>29</v>
      </c>
      <c r="D90" s="53" t="s">
        <v>2</v>
      </c>
      <c r="E90" s="26">
        <f>SUM(E91:E94)</f>
        <v>7971.2</v>
      </c>
      <c r="F90" s="26">
        <f>SUM(F91:F94)</f>
        <v>7971.2</v>
      </c>
      <c r="G90" s="27">
        <f>SUM(G91:G94)</f>
        <v>7971.2</v>
      </c>
      <c r="H90" s="27">
        <f>G90-F90</f>
        <v>0</v>
      </c>
      <c r="I90" s="27">
        <f>G90/F90*100</f>
        <v>100</v>
      </c>
      <c r="J90" s="269"/>
      <c r="K90" s="58"/>
    </row>
    <row r="91" spans="1:12" ht="31.5" customHeight="1" x14ac:dyDescent="0.25">
      <c r="A91" s="259"/>
      <c r="B91" s="212"/>
      <c r="C91" s="212"/>
      <c r="D91" s="52" t="s">
        <v>3</v>
      </c>
      <c r="E91" s="6">
        <f>SUM(F91:F91)</f>
        <v>0</v>
      </c>
      <c r="F91" s="6">
        <v>0</v>
      </c>
      <c r="G91" s="8">
        <v>0</v>
      </c>
      <c r="H91" s="8">
        <f>G91-F91</f>
        <v>0</v>
      </c>
      <c r="I91" s="8">
        <v>0</v>
      </c>
      <c r="J91" s="270"/>
      <c r="K91" s="58"/>
    </row>
    <row r="92" spans="1:12" ht="36.75" customHeight="1" x14ac:dyDescent="0.25">
      <c r="A92" s="259"/>
      <c r="B92" s="212"/>
      <c r="C92" s="125"/>
      <c r="D92" s="52" t="s">
        <v>4</v>
      </c>
      <c r="E92" s="6">
        <f>SUM(F92:F92)</f>
        <v>0</v>
      </c>
      <c r="F92" s="6">
        <v>0</v>
      </c>
      <c r="G92" s="8">
        <v>0</v>
      </c>
      <c r="H92" s="8">
        <f>G92-F92</f>
        <v>0</v>
      </c>
      <c r="I92" s="8">
        <v>0</v>
      </c>
      <c r="J92" s="270"/>
      <c r="K92" s="58"/>
    </row>
    <row r="93" spans="1:12" ht="30" customHeight="1" x14ac:dyDescent="0.25">
      <c r="A93" s="259"/>
      <c r="B93" s="212"/>
      <c r="C93" s="125"/>
      <c r="D93" s="52" t="s">
        <v>5</v>
      </c>
      <c r="E93" s="6">
        <v>7971.2</v>
      </c>
      <c r="F93" s="6">
        <v>7971.2</v>
      </c>
      <c r="G93" s="8">
        <v>7971.2</v>
      </c>
      <c r="H93" s="8">
        <f>G93-F93</f>
        <v>0</v>
      </c>
      <c r="I93" s="8">
        <f>G93/F93*100</f>
        <v>100</v>
      </c>
      <c r="J93" s="270"/>
      <c r="K93" s="58"/>
    </row>
    <row r="94" spans="1:12" ht="34.5" customHeight="1" thickBot="1" x14ac:dyDescent="0.3">
      <c r="A94" s="260"/>
      <c r="B94" s="248"/>
      <c r="C94" s="126"/>
      <c r="D94" s="23" t="s">
        <v>38</v>
      </c>
      <c r="E94" s="24">
        <f>SUM(F94:F94)</f>
        <v>0</v>
      </c>
      <c r="F94" s="24">
        <v>0</v>
      </c>
      <c r="G94" s="25">
        <v>0</v>
      </c>
      <c r="H94" s="25">
        <f>G94-F94</f>
        <v>0</v>
      </c>
      <c r="I94" s="25">
        <v>0</v>
      </c>
      <c r="J94" s="271"/>
      <c r="K94" s="58"/>
    </row>
    <row r="95" spans="1:12" x14ac:dyDescent="0.25">
      <c r="A95" s="253" t="s">
        <v>31</v>
      </c>
      <c r="B95" s="241" t="s">
        <v>34</v>
      </c>
      <c r="C95" s="212" t="s">
        <v>30</v>
      </c>
      <c r="D95" s="51" t="s">
        <v>2</v>
      </c>
      <c r="E95" s="21">
        <f>SUM(E96:E99)</f>
        <v>1999.9</v>
      </c>
      <c r="F95" s="21">
        <f>SUM(F96:F99)</f>
        <v>1999.9</v>
      </c>
      <c r="G95" s="22">
        <f>SUM(G96:G99)</f>
        <v>1999.9</v>
      </c>
      <c r="H95" s="22">
        <f t="shared" ref="H95:H125" si="3">G95-F95</f>
        <v>0</v>
      </c>
      <c r="I95" s="22">
        <f>G95/F95*100</f>
        <v>100</v>
      </c>
      <c r="J95" s="141" t="s">
        <v>107</v>
      </c>
      <c r="K95" s="58"/>
    </row>
    <row r="96" spans="1:12" ht="24" x14ac:dyDescent="0.25">
      <c r="A96" s="254"/>
      <c r="B96" s="249"/>
      <c r="C96" s="212"/>
      <c r="D96" s="52" t="s">
        <v>3</v>
      </c>
      <c r="E96" s="6">
        <f>SUM(F96:F96)</f>
        <v>0</v>
      </c>
      <c r="F96" s="6">
        <v>0</v>
      </c>
      <c r="G96" s="8">
        <v>0</v>
      </c>
      <c r="H96" s="8">
        <f t="shared" si="3"/>
        <v>0</v>
      </c>
      <c r="I96" s="8">
        <v>0</v>
      </c>
      <c r="J96" s="142"/>
      <c r="K96" s="58"/>
    </row>
    <row r="97" spans="1:12" ht="45" customHeight="1" x14ac:dyDescent="0.25">
      <c r="A97" s="254"/>
      <c r="B97" s="249"/>
      <c r="C97" s="212"/>
      <c r="D97" s="52" t="s">
        <v>4</v>
      </c>
      <c r="E97" s="6">
        <f>SUM(F97:F97)</f>
        <v>0</v>
      </c>
      <c r="F97" s="6">
        <v>0</v>
      </c>
      <c r="G97" s="8">
        <v>0</v>
      </c>
      <c r="H97" s="8">
        <f t="shared" si="3"/>
        <v>0</v>
      </c>
      <c r="I97" s="8">
        <v>0</v>
      </c>
      <c r="J97" s="142"/>
      <c r="K97" s="58"/>
    </row>
    <row r="98" spans="1:12" ht="26.25" customHeight="1" x14ac:dyDescent="0.25">
      <c r="A98" s="254"/>
      <c r="B98" s="249"/>
      <c r="C98" s="212"/>
      <c r="D98" s="52" t="s">
        <v>5</v>
      </c>
      <c r="E98" s="6">
        <v>1999.9</v>
      </c>
      <c r="F98" s="6">
        <v>1999.9</v>
      </c>
      <c r="G98" s="8">
        <v>1999.9</v>
      </c>
      <c r="H98" s="8">
        <f t="shared" si="3"/>
        <v>0</v>
      </c>
      <c r="I98" s="8">
        <f>G98/F98*100</f>
        <v>100</v>
      </c>
      <c r="J98" s="142"/>
      <c r="K98" s="58"/>
      <c r="L98" t="s">
        <v>101</v>
      </c>
    </row>
    <row r="99" spans="1:12" ht="31.5" customHeight="1" thickBot="1" x14ac:dyDescent="0.3">
      <c r="A99" s="255"/>
      <c r="B99" s="250"/>
      <c r="C99" s="212"/>
      <c r="D99" s="46" t="s">
        <v>38</v>
      </c>
      <c r="E99" s="20">
        <f>SUM(F99:F99)</f>
        <v>0</v>
      </c>
      <c r="F99" s="20">
        <v>0</v>
      </c>
      <c r="G99" s="54">
        <v>0</v>
      </c>
      <c r="H99" s="54">
        <f t="shared" si="3"/>
        <v>0</v>
      </c>
      <c r="I99" s="54">
        <v>0</v>
      </c>
      <c r="J99" s="143"/>
      <c r="K99" s="58"/>
    </row>
    <row r="100" spans="1:12" ht="23.25" customHeight="1" x14ac:dyDescent="0.25">
      <c r="A100" s="256" t="s">
        <v>32</v>
      </c>
      <c r="B100" s="251" t="s">
        <v>33</v>
      </c>
      <c r="C100" s="135" t="s">
        <v>30</v>
      </c>
      <c r="D100" s="53" t="s">
        <v>2</v>
      </c>
      <c r="E100" s="26">
        <f>SUM(E101:E104)</f>
        <v>0</v>
      </c>
      <c r="F100" s="26">
        <f>SUM(F101:F104)</f>
        <v>0</v>
      </c>
      <c r="G100" s="27">
        <f>SUM(G101:G104)</f>
        <v>0</v>
      </c>
      <c r="H100" s="27">
        <f t="shared" si="3"/>
        <v>0</v>
      </c>
      <c r="I100" s="27">
        <v>0</v>
      </c>
      <c r="J100" s="164" t="s">
        <v>79</v>
      </c>
      <c r="K100" s="58"/>
    </row>
    <row r="101" spans="1:12" ht="47.25" customHeight="1" x14ac:dyDescent="0.25">
      <c r="A101" s="254"/>
      <c r="B101" s="249"/>
      <c r="C101" s="212"/>
      <c r="D101" s="52" t="s">
        <v>3</v>
      </c>
      <c r="E101" s="6">
        <f>SUM(F101:F101)</f>
        <v>0</v>
      </c>
      <c r="F101" s="6">
        <v>0</v>
      </c>
      <c r="G101" s="8">
        <v>0</v>
      </c>
      <c r="H101" s="8">
        <f t="shared" si="3"/>
        <v>0</v>
      </c>
      <c r="I101" s="8">
        <v>0</v>
      </c>
      <c r="J101" s="165"/>
      <c r="K101" s="58"/>
    </row>
    <row r="102" spans="1:12" ht="42" customHeight="1" x14ac:dyDescent="0.25">
      <c r="A102" s="254"/>
      <c r="B102" s="249"/>
      <c r="C102" s="212"/>
      <c r="D102" s="52" t="s">
        <v>4</v>
      </c>
      <c r="E102" s="6">
        <f>SUM(F102:F102)</f>
        <v>0</v>
      </c>
      <c r="F102" s="6">
        <v>0</v>
      </c>
      <c r="G102" s="8">
        <v>0</v>
      </c>
      <c r="H102" s="8">
        <f t="shared" si="3"/>
        <v>0</v>
      </c>
      <c r="I102" s="8">
        <v>0</v>
      </c>
      <c r="J102" s="165"/>
      <c r="K102" s="58"/>
    </row>
    <row r="103" spans="1:12" x14ac:dyDescent="0.25">
      <c r="A103" s="254"/>
      <c r="B103" s="249"/>
      <c r="C103" s="212"/>
      <c r="D103" s="52" t="s">
        <v>5</v>
      </c>
      <c r="E103" s="6">
        <v>0</v>
      </c>
      <c r="F103" s="6">
        <v>0</v>
      </c>
      <c r="G103" s="8">
        <v>0</v>
      </c>
      <c r="H103" s="8">
        <f t="shared" si="3"/>
        <v>0</v>
      </c>
      <c r="I103" s="8">
        <v>0</v>
      </c>
      <c r="J103" s="165"/>
      <c r="K103" s="58"/>
    </row>
    <row r="104" spans="1:12" ht="42" customHeight="1" thickBot="1" x14ac:dyDescent="0.3">
      <c r="A104" s="257"/>
      <c r="B104" s="252"/>
      <c r="C104" s="248"/>
      <c r="D104" s="23" t="s">
        <v>38</v>
      </c>
      <c r="E104" s="24">
        <f>SUM(F104:F104)</f>
        <v>0</v>
      </c>
      <c r="F104" s="24">
        <v>0</v>
      </c>
      <c r="G104" s="25">
        <v>0</v>
      </c>
      <c r="H104" s="25">
        <f t="shared" si="3"/>
        <v>0</v>
      </c>
      <c r="I104" s="25">
        <v>0</v>
      </c>
      <c r="J104" s="166"/>
      <c r="K104" s="58"/>
    </row>
    <row r="105" spans="1:12" x14ac:dyDescent="0.25">
      <c r="A105" s="177"/>
      <c r="B105" s="241" t="s">
        <v>8</v>
      </c>
      <c r="C105" s="241"/>
      <c r="D105" s="51" t="s">
        <v>2</v>
      </c>
      <c r="E105" s="21">
        <f>SUM(E106:E109)</f>
        <v>9971.1</v>
      </c>
      <c r="F105" s="21">
        <f>SUM(F106:F109)</f>
        <v>9971.1</v>
      </c>
      <c r="G105" s="22">
        <f>SUM(G106:G109)</f>
        <v>9971.1</v>
      </c>
      <c r="H105" s="22">
        <f t="shared" si="3"/>
        <v>0</v>
      </c>
      <c r="I105" s="22">
        <f>G105/F105*100</f>
        <v>100</v>
      </c>
      <c r="J105" s="104" t="s">
        <v>64</v>
      </c>
      <c r="K105" s="58"/>
    </row>
    <row r="106" spans="1:12" ht="24" x14ac:dyDescent="0.25">
      <c r="A106" s="206"/>
      <c r="B106" s="242"/>
      <c r="C106" s="242"/>
      <c r="D106" s="52" t="s">
        <v>3</v>
      </c>
      <c r="E106" s="6">
        <f>SUM(F106:F106)</f>
        <v>0</v>
      </c>
      <c r="F106" s="6">
        <f t="shared" ref="F106:G109" si="4">F91+F96+F101</f>
        <v>0</v>
      </c>
      <c r="G106" s="8">
        <f t="shared" si="4"/>
        <v>0</v>
      </c>
      <c r="H106" s="8">
        <f t="shared" si="3"/>
        <v>0</v>
      </c>
      <c r="I106" s="8">
        <v>0</v>
      </c>
      <c r="J106" s="105"/>
      <c r="K106" s="58"/>
    </row>
    <row r="107" spans="1:12" ht="42" customHeight="1" x14ac:dyDescent="0.25">
      <c r="A107" s="206"/>
      <c r="B107" s="242"/>
      <c r="C107" s="242"/>
      <c r="D107" s="52" t="s">
        <v>4</v>
      </c>
      <c r="E107" s="6">
        <f>SUM(F107:F107)</f>
        <v>0</v>
      </c>
      <c r="F107" s="6">
        <f t="shared" si="4"/>
        <v>0</v>
      </c>
      <c r="G107" s="8">
        <f t="shared" si="4"/>
        <v>0</v>
      </c>
      <c r="H107" s="8">
        <f t="shared" si="3"/>
        <v>0</v>
      </c>
      <c r="I107" s="8">
        <v>0</v>
      </c>
      <c r="J107" s="105"/>
      <c r="K107" s="58"/>
    </row>
    <row r="108" spans="1:12" ht="22.5" customHeight="1" x14ac:dyDescent="0.25">
      <c r="A108" s="206"/>
      <c r="B108" s="242"/>
      <c r="C108" s="242"/>
      <c r="D108" s="52" t="s">
        <v>5</v>
      </c>
      <c r="E108" s="6">
        <f>E103+E98+E93</f>
        <v>9971.1</v>
      </c>
      <c r="F108" s="6">
        <f>F103+F98+F93</f>
        <v>9971.1</v>
      </c>
      <c r="G108" s="8">
        <f t="shared" si="4"/>
        <v>9971.1</v>
      </c>
      <c r="H108" s="8">
        <f t="shared" si="3"/>
        <v>0</v>
      </c>
      <c r="I108" s="8">
        <f>G108/F108*100</f>
        <v>100</v>
      </c>
      <c r="J108" s="105"/>
      <c r="K108" s="58"/>
    </row>
    <row r="109" spans="1:12" ht="27" customHeight="1" thickBot="1" x14ac:dyDescent="0.3">
      <c r="A109" s="175"/>
      <c r="B109" s="243"/>
      <c r="C109" s="243"/>
      <c r="D109" s="46" t="s">
        <v>38</v>
      </c>
      <c r="E109" s="20">
        <f>SUM(F109:F109)</f>
        <v>0</v>
      </c>
      <c r="F109" s="20">
        <f t="shared" si="4"/>
        <v>0</v>
      </c>
      <c r="G109" s="54">
        <f t="shared" si="4"/>
        <v>0</v>
      </c>
      <c r="H109" s="54">
        <f t="shared" si="3"/>
        <v>0</v>
      </c>
      <c r="I109" s="54">
        <v>0</v>
      </c>
      <c r="J109" s="106"/>
      <c r="K109" s="58"/>
    </row>
    <row r="110" spans="1:12" ht="15" customHeight="1" x14ac:dyDescent="0.25">
      <c r="A110" s="129" t="s">
        <v>16</v>
      </c>
      <c r="B110" s="130"/>
      <c r="C110" s="135"/>
      <c r="D110" s="33" t="s">
        <v>2</v>
      </c>
      <c r="E110" s="34">
        <f>SUM(E111:E114)</f>
        <v>297489.90000000002</v>
      </c>
      <c r="F110" s="34">
        <f>SUM(F111:F114)</f>
        <v>297489.90000000002</v>
      </c>
      <c r="G110" s="35">
        <f>SUM(G111:G114)</f>
        <v>297462.13400000002</v>
      </c>
      <c r="H110" s="35">
        <f t="shared" si="3"/>
        <v>-27.76600000000326</v>
      </c>
      <c r="I110" s="35">
        <f>G110/F110*100</f>
        <v>99.990666573890408</v>
      </c>
      <c r="J110" s="104" t="s">
        <v>64</v>
      </c>
      <c r="K110" s="58"/>
    </row>
    <row r="111" spans="1:12" ht="24" x14ac:dyDescent="0.25">
      <c r="A111" s="131"/>
      <c r="B111" s="132"/>
      <c r="C111" s="125"/>
      <c r="D111" s="2" t="s">
        <v>3</v>
      </c>
      <c r="E111" s="7">
        <f t="shared" ref="E111:G112" si="5">E49+E85+E106</f>
        <v>7230.4</v>
      </c>
      <c r="F111" s="7">
        <f t="shared" si="5"/>
        <v>7230.4</v>
      </c>
      <c r="G111" s="19">
        <f t="shared" si="5"/>
        <v>7230.4</v>
      </c>
      <c r="H111" s="19">
        <f t="shared" si="3"/>
        <v>0</v>
      </c>
      <c r="I111" s="19">
        <f>G111/F111*100</f>
        <v>100</v>
      </c>
      <c r="J111" s="105"/>
      <c r="K111" s="58"/>
    </row>
    <row r="112" spans="1:12" ht="41.25" customHeight="1" x14ac:dyDescent="0.25">
      <c r="A112" s="131"/>
      <c r="B112" s="132"/>
      <c r="C112" s="125"/>
      <c r="D112" s="2" t="s">
        <v>4</v>
      </c>
      <c r="E112" s="7">
        <f t="shared" si="5"/>
        <v>12016.7</v>
      </c>
      <c r="F112" s="7">
        <f t="shared" si="5"/>
        <v>12016.7</v>
      </c>
      <c r="G112" s="19">
        <f t="shared" si="5"/>
        <v>12016.727000000001</v>
      </c>
      <c r="H112" s="19">
        <f t="shared" si="3"/>
        <v>2.7000000000043656E-2</v>
      </c>
      <c r="I112" s="19">
        <f>G112/F112*100</f>
        <v>100.00022468731015</v>
      </c>
      <c r="J112" s="105"/>
      <c r="K112" s="83">
        <f>E113+E112+E111</f>
        <v>279352.40000000002</v>
      </c>
      <c r="L112" s="55">
        <f>G113+G112+G111</f>
        <v>279352.43400000007</v>
      </c>
    </row>
    <row r="113" spans="1:12" x14ac:dyDescent="0.25">
      <c r="A113" s="131"/>
      <c r="B113" s="132"/>
      <c r="C113" s="125"/>
      <c r="D113" s="2" t="s">
        <v>5</v>
      </c>
      <c r="E113" s="7">
        <f>E108+E87+E51</f>
        <v>260105.30000000002</v>
      </c>
      <c r="F113" s="7">
        <f>F51+F87+F108</f>
        <v>260105.30000000002</v>
      </c>
      <c r="G113" s="19">
        <f>G108+G87+G51</f>
        <v>260105.30700000003</v>
      </c>
      <c r="H113" s="19">
        <f t="shared" si="3"/>
        <v>7.0000000123400241E-3</v>
      </c>
      <c r="I113" s="19">
        <f>G113/F113*100</f>
        <v>100.00000269121776</v>
      </c>
      <c r="J113" s="105"/>
      <c r="K113" s="58"/>
      <c r="L113" s="55"/>
    </row>
    <row r="114" spans="1:12" ht="24.75" thickBot="1" x14ac:dyDescent="0.3">
      <c r="A114" s="133"/>
      <c r="B114" s="134"/>
      <c r="C114" s="126"/>
      <c r="D114" s="36" t="s">
        <v>38</v>
      </c>
      <c r="E114" s="37">
        <f>E52+E88+E109</f>
        <v>18137.5</v>
      </c>
      <c r="F114" s="37">
        <f>F52+F88+F109</f>
        <v>18137.5</v>
      </c>
      <c r="G114" s="38">
        <f>G52+G88+G109</f>
        <v>18109.699999999997</v>
      </c>
      <c r="H114" s="38">
        <f t="shared" si="3"/>
        <v>-27.80000000000291</v>
      </c>
      <c r="I114" s="38">
        <f>G114/F114*100</f>
        <v>99.846726395589229</v>
      </c>
      <c r="J114" s="106"/>
      <c r="K114" s="58"/>
    </row>
    <row r="115" spans="1:12" ht="15.75" thickBot="1" x14ac:dyDescent="0.3">
      <c r="A115" s="127" t="s">
        <v>9</v>
      </c>
      <c r="B115" s="128"/>
      <c r="C115" s="59"/>
      <c r="D115" s="51"/>
      <c r="E115" s="21"/>
      <c r="F115" s="21"/>
      <c r="G115" s="22"/>
      <c r="H115" s="22"/>
      <c r="I115" s="22"/>
      <c r="J115" s="32"/>
      <c r="K115" s="58"/>
    </row>
    <row r="116" spans="1:12" ht="15" customHeight="1" x14ac:dyDescent="0.25">
      <c r="A116" s="111" t="s">
        <v>39</v>
      </c>
      <c r="B116" s="120"/>
      <c r="C116" s="124"/>
      <c r="D116" s="53" t="s">
        <v>2</v>
      </c>
      <c r="E116" s="26">
        <f>SUM(F116:F116)</f>
        <v>4406.7</v>
      </c>
      <c r="F116" s="26">
        <f>F119</f>
        <v>4406.7</v>
      </c>
      <c r="G116" s="27">
        <v>4406.7</v>
      </c>
      <c r="H116" s="27">
        <f t="shared" si="3"/>
        <v>0</v>
      </c>
      <c r="I116" s="27">
        <f>G116/F116*100</f>
        <v>100</v>
      </c>
      <c r="J116" s="104" t="s">
        <v>64</v>
      </c>
      <c r="K116" s="58"/>
    </row>
    <row r="117" spans="1:12" ht="26.25" customHeight="1" x14ac:dyDescent="0.25">
      <c r="A117" s="107"/>
      <c r="B117" s="121"/>
      <c r="C117" s="125"/>
      <c r="D117" s="52" t="s">
        <v>3</v>
      </c>
      <c r="E117" s="6">
        <v>0</v>
      </c>
      <c r="F117" s="6">
        <v>0</v>
      </c>
      <c r="G117" s="8">
        <v>0</v>
      </c>
      <c r="H117" s="8">
        <f t="shared" si="3"/>
        <v>0</v>
      </c>
      <c r="I117" s="8">
        <v>0</v>
      </c>
      <c r="J117" s="105"/>
      <c r="K117" s="58"/>
    </row>
    <row r="118" spans="1:12" ht="42.75" customHeight="1" x14ac:dyDescent="0.25">
      <c r="A118" s="107"/>
      <c r="B118" s="121"/>
      <c r="C118" s="125"/>
      <c r="D118" s="52" t="s">
        <v>4</v>
      </c>
      <c r="E118" s="6">
        <v>0</v>
      </c>
      <c r="F118" s="6">
        <v>0</v>
      </c>
      <c r="G118" s="8">
        <v>0</v>
      </c>
      <c r="H118" s="8">
        <f t="shared" si="3"/>
        <v>0</v>
      </c>
      <c r="I118" s="8">
        <v>0</v>
      </c>
      <c r="J118" s="105"/>
      <c r="K118" s="58"/>
    </row>
    <row r="119" spans="1:12" ht="16.5" customHeight="1" x14ac:dyDescent="0.25">
      <c r="A119" s="107"/>
      <c r="B119" s="121"/>
      <c r="C119" s="125"/>
      <c r="D119" s="52" t="s">
        <v>5</v>
      </c>
      <c r="E119" s="6">
        <f>E36</f>
        <v>4406.7</v>
      </c>
      <c r="F119" s="6">
        <f>F36</f>
        <v>4406.7</v>
      </c>
      <c r="G119" s="8">
        <v>4406.7</v>
      </c>
      <c r="H119" s="8">
        <f t="shared" si="3"/>
        <v>0</v>
      </c>
      <c r="I119" s="8">
        <f>G119/F119*100</f>
        <v>100</v>
      </c>
      <c r="J119" s="105"/>
      <c r="K119" s="58"/>
    </row>
    <row r="120" spans="1:12" ht="26.25" customHeight="1" thickBot="1" x14ac:dyDescent="0.3">
      <c r="A120" s="122"/>
      <c r="B120" s="123"/>
      <c r="C120" s="126"/>
      <c r="D120" s="23" t="s">
        <v>38</v>
      </c>
      <c r="E120" s="24">
        <v>0</v>
      </c>
      <c r="F120" s="24">
        <v>0</v>
      </c>
      <c r="G120" s="25">
        <v>0</v>
      </c>
      <c r="H120" s="25">
        <f t="shared" si="3"/>
        <v>0</v>
      </c>
      <c r="I120" s="25">
        <v>0</v>
      </c>
      <c r="J120" s="106"/>
      <c r="K120" s="58"/>
    </row>
    <row r="121" spans="1:12" ht="15" customHeight="1" x14ac:dyDescent="0.25">
      <c r="A121" s="111" t="s">
        <v>10</v>
      </c>
      <c r="B121" s="120"/>
      <c r="C121" s="124"/>
      <c r="D121" s="53" t="s">
        <v>2</v>
      </c>
      <c r="E121" s="26">
        <f>SUM(E122:E125)</f>
        <v>293083.2</v>
      </c>
      <c r="F121" s="26">
        <f>SUM(F122:F125)</f>
        <v>293083.2</v>
      </c>
      <c r="G121" s="27">
        <f>SUM(G122:G125)</f>
        <v>293055.42700000003</v>
      </c>
      <c r="H121" s="27">
        <f t="shared" si="3"/>
        <v>-27.772999999986496</v>
      </c>
      <c r="I121" s="27">
        <f>G121/F121*100</f>
        <v>99.990523851247701</v>
      </c>
      <c r="J121" s="104" t="s">
        <v>64</v>
      </c>
      <c r="K121" s="58"/>
    </row>
    <row r="122" spans="1:12" ht="24" x14ac:dyDescent="0.25">
      <c r="A122" s="107"/>
      <c r="B122" s="121"/>
      <c r="C122" s="125"/>
      <c r="D122" s="52" t="s">
        <v>3</v>
      </c>
      <c r="E122" s="6">
        <f>SUM(F122:F122)</f>
        <v>7230.4</v>
      </c>
      <c r="F122" s="6">
        <f t="shared" ref="F122:G125" si="6">F111</f>
        <v>7230.4</v>
      </c>
      <c r="G122" s="6">
        <f t="shared" si="6"/>
        <v>7230.4</v>
      </c>
      <c r="H122" s="8">
        <f t="shared" si="3"/>
        <v>0</v>
      </c>
      <c r="I122" s="8">
        <f>G122/F122*100</f>
        <v>100</v>
      </c>
      <c r="J122" s="105"/>
      <c r="K122" s="58"/>
    </row>
    <row r="123" spans="1:12" ht="42" customHeight="1" x14ac:dyDescent="0.25">
      <c r="A123" s="107"/>
      <c r="B123" s="121"/>
      <c r="C123" s="125"/>
      <c r="D123" s="52" t="s">
        <v>4</v>
      </c>
      <c r="E123" s="6">
        <f>E50+E86+E107</f>
        <v>12016.7</v>
      </c>
      <c r="F123" s="6">
        <f t="shared" si="6"/>
        <v>12016.7</v>
      </c>
      <c r="G123" s="6">
        <f t="shared" si="6"/>
        <v>12016.727000000001</v>
      </c>
      <c r="H123" s="8">
        <f t="shared" si="3"/>
        <v>2.7000000000043656E-2</v>
      </c>
      <c r="I123" s="8">
        <f>G123/F123*100</f>
        <v>100.00022468731015</v>
      </c>
      <c r="J123" s="105"/>
      <c r="K123" s="58"/>
    </row>
    <row r="124" spans="1:12" ht="15.75" customHeight="1" x14ac:dyDescent="0.25">
      <c r="A124" s="107"/>
      <c r="B124" s="121"/>
      <c r="C124" s="125"/>
      <c r="D124" s="52" t="s">
        <v>5</v>
      </c>
      <c r="E124" s="6">
        <f>E51+E87+E108-E119</f>
        <v>255698.6</v>
      </c>
      <c r="F124" s="6">
        <f>F113-F119</f>
        <v>255698.6</v>
      </c>
      <c r="G124" s="6">
        <v>255698.6</v>
      </c>
      <c r="H124" s="8">
        <f t="shared" si="3"/>
        <v>0</v>
      </c>
      <c r="I124" s="8">
        <f>G124/F124*100</f>
        <v>100</v>
      </c>
      <c r="J124" s="105"/>
      <c r="K124" s="58"/>
    </row>
    <row r="125" spans="1:12" ht="24" customHeight="1" thickBot="1" x14ac:dyDescent="0.3">
      <c r="A125" s="122"/>
      <c r="B125" s="123"/>
      <c r="C125" s="126"/>
      <c r="D125" s="23" t="s">
        <v>38</v>
      </c>
      <c r="E125" s="24">
        <f>E52+E88+E109</f>
        <v>18137.5</v>
      </c>
      <c r="F125" s="24">
        <f t="shared" si="6"/>
        <v>18137.5</v>
      </c>
      <c r="G125" s="24">
        <f t="shared" si="6"/>
        <v>18109.699999999997</v>
      </c>
      <c r="H125" s="25">
        <f t="shared" si="3"/>
        <v>-27.80000000000291</v>
      </c>
      <c r="I125" s="25">
        <f>G125/F125*100</f>
        <v>99.846726395589229</v>
      </c>
      <c r="J125" s="106"/>
      <c r="K125" s="58"/>
    </row>
    <row r="126" spans="1:12" ht="15.75" thickBot="1" x14ac:dyDescent="0.3">
      <c r="A126" s="107" t="s">
        <v>9</v>
      </c>
      <c r="B126" s="108"/>
      <c r="C126" s="108"/>
      <c r="D126" s="108"/>
      <c r="E126" s="108"/>
      <c r="F126" s="108"/>
      <c r="G126" s="109"/>
      <c r="H126" s="109"/>
      <c r="I126" s="109"/>
      <c r="J126" s="110"/>
      <c r="K126" s="58"/>
    </row>
    <row r="127" spans="1:12" ht="16.5" customHeight="1" x14ac:dyDescent="0.25">
      <c r="A127" s="111" t="s">
        <v>35</v>
      </c>
      <c r="B127" s="120"/>
      <c r="C127" s="124"/>
      <c r="D127" s="53" t="s">
        <v>2</v>
      </c>
      <c r="E127" s="26">
        <f>SUM(E128:E131)</f>
        <v>284412</v>
      </c>
      <c r="F127" s="26">
        <f>SUM(F128:F131)</f>
        <v>284412</v>
      </c>
      <c r="G127" s="27">
        <f>SUM(G128:G131)</f>
        <v>284384.22700000001</v>
      </c>
      <c r="H127" s="27">
        <f>G127-F127</f>
        <v>-27.772999999986496</v>
      </c>
      <c r="I127" s="27">
        <f>G127/F127*100</f>
        <v>99.990234940860446</v>
      </c>
      <c r="J127" s="104" t="s">
        <v>64</v>
      </c>
      <c r="K127" s="58"/>
    </row>
    <row r="128" spans="1:12" ht="24" x14ac:dyDescent="0.25">
      <c r="A128" s="107"/>
      <c r="B128" s="121"/>
      <c r="C128" s="125"/>
      <c r="D128" s="52" t="s">
        <v>3</v>
      </c>
      <c r="E128" s="6">
        <f t="shared" ref="E128:G129" si="7">E19+E24+E29+E39+E44+E55+E60+E65+E80+E96+E101</f>
        <v>7230.4</v>
      </c>
      <c r="F128" s="6">
        <f t="shared" si="7"/>
        <v>7230.4</v>
      </c>
      <c r="G128" s="6">
        <f t="shared" si="7"/>
        <v>7230.4</v>
      </c>
      <c r="H128" s="8">
        <f>G128-F128</f>
        <v>0</v>
      </c>
      <c r="I128" s="8">
        <f>G128/F128*100</f>
        <v>100</v>
      </c>
      <c r="J128" s="105"/>
      <c r="K128" s="58"/>
    </row>
    <row r="129" spans="1:16" ht="23.25" customHeight="1" x14ac:dyDescent="0.25">
      <c r="A129" s="107"/>
      <c r="B129" s="121"/>
      <c r="C129" s="125"/>
      <c r="D129" s="52" t="s">
        <v>4</v>
      </c>
      <c r="E129" s="6">
        <f t="shared" si="7"/>
        <v>12016.7</v>
      </c>
      <c r="F129" s="6">
        <f t="shared" si="7"/>
        <v>12016.7</v>
      </c>
      <c r="G129" s="6">
        <f t="shared" si="7"/>
        <v>12016.727000000001</v>
      </c>
      <c r="H129" s="8">
        <f t="shared" ref="H129:H141" si="8">G129-F129</f>
        <v>2.7000000000043656E-2</v>
      </c>
      <c r="I129" s="8">
        <f t="shared" ref="I129:I140" si="9">G129/F129*100</f>
        <v>100.00022468731015</v>
      </c>
      <c r="J129" s="105"/>
      <c r="K129" s="58"/>
    </row>
    <row r="130" spans="1:16" ht="13.5" customHeight="1" x14ac:dyDescent="0.25">
      <c r="A130" s="107"/>
      <c r="B130" s="121"/>
      <c r="C130" s="125"/>
      <c r="D130" s="52" t="s">
        <v>5</v>
      </c>
      <c r="E130" s="69">
        <f>E113-E135-E140-E145</f>
        <v>247027.4</v>
      </c>
      <c r="F130" s="4">
        <f>F113-F135-F140-F145</f>
        <v>247027.4</v>
      </c>
      <c r="G130" s="6">
        <f>G103+G98+G67+G62+G57+G31+G21+G26+G41</f>
        <v>247027.4</v>
      </c>
      <c r="H130" s="8">
        <f t="shared" si="8"/>
        <v>0</v>
      </c>
      <c r="I130" s="8">
        <f t="shared" si="9"/>
        <v>100</v>
      </c>
      <c r="J130" s="105"/>
      <c r="K130" s="58"/>
      <c r="L130" s="264">
        <f>G130+G129+G128</f>
        <v>266274.527</v>
      </c>
      <c r="M130" s="265"/>
      <c r="N130" s="265"/>
      <c r="O130" s="265"/>
      <c r="P130" s="265"/>
    </row>
    <row r="131" spans="1:16" ht="24" customHeight="1" thickBot="1" x14ac:dyDescent="0.3">
      <c r="A131" s="122"/>
      <c r="B131" s="123"/>
      <c r="C131" s="126"/>
      <c r="D131" s="23" t="s">
        <v>38</v>
      </c>
      <c r="E131" s="24">
        <f>E22+E27+E32+E42+E47+E58+E63+E68+E83+E99+E104</f>
        <v>18137.5</v>
      </c>
      <c r="F131" s="24">
        <f>F22+F27+F32+F42+F47+F58+F63+F68+F83+F99+F104</f>
        <v>18137.5</v>
      </c>
      <c r="G131" s="24">
        <f>G22+G27+G32+G42+G47+G58+G63+G68+G83+G99+G104</f>
        <v>18109.699999999997</v>
      </c>
      <c r="H131" s="25">
        <f t="shared" si="8"/>
        <v>-27.80000000000291</v>
      </c>
      <c r="I131" s="25">
        <f t="shared" si="9"/>
        <v>99.846726395589229</v>
      </c>
      <c r="J131" s="106"/>
      <c r="K131" s="58"/>
      <c r="L131" s="55"/>
    </row>
    <row r="132" spans="1:16" x14ac:dyDescent="0.25">
      <c r="A132" s="111" t="s">
        <v>36</v>
      </c>
      <c r="B132" s="120"/>
      <c r="C132" s="124"/>
      <c r="D132" s="53" t="s">
        <v>2</v>
      </c>
      <c r="E132" s="26">
        <f>SUM(E133:E136)</f>
        <v>7971.2</v>
      </c>
      <c r="F132" s="26">
        <f>SUM(F133:F136)</f>
        <v>7971.2</v>
      </c>
      <c r="G132" s="26">
        <f>SUM(G133:G136)</f>
        <v>7971.2</v>
      </c>
      <c r="H132" s="27">
        <f t="shared" si="8"/>
        <v>0</v>
      </c>
      <c r="I132" s="27">
        <f t="shared" si="9"/>
        <v>100</v>
      </c>
      <c r="J132" s="104" t="s">
        <v>64</v>
      </c>
      <c r="K132" s="58"/>
    </row>
    <row r="133" spans="1:16" ht="24" x14ac:dyDescent="0.25">
      <c r="A133" s="107"/>
      <c r="B133" s="121"/>
      <c r="C133" s="125"/>
      <c r="D133" s="52" t="s">
        <v>3</v>
      </c>
      <c r="E133" s="6">
        <f>SUM(F133:F133)</f>
        <v>0</v>
      </c>
      <c r="F133" s="6">
        <v>0</v>
      </c>
      <c r="G133" s="6">
        <v>0</v>
      </c>
      <c r="H133" s="8">
        <f t="shared" si="8"/>
        <v>0</v>
      </c>
      <c r="I133" s="8">
        <v>0</v>
      </c>
      <c r="J133" s="105"/>
      <c r="K133" s="58"/>
    </row>
    <row r="134" spans="1:16" ht="21.75" customHeight="1" x14ac:dyDescent="0.25">
      <c r="A134" s="107"/>
      <c r="B134" s="121"/>
      <c r="C134" s="125"/>
      <c r="D134" s="52" t="s">
        <v>4</v>
      </c>
      <c r="E134" s="6">
        <f>SUM(F134:F134)</f>
        <v>0</v>
      </c>
      <c r="F134" s="6">
        <v>0</v>
      </c>
      <c r="G134" s="6">
        <v>0</v>
      </c>
      <c r="H134" s="8">
        <f t="shared" si="8"/>
        <v>0</v>
      </c>
      <c r="I134" s="8">
        <v>0</v>
      </c>
      <c r="J134" s="105"/>
      <c r="K134" s="58"/>
      <c r="L134" s="55"/>
      <c r="M134" s="55"/>
      <c r="N134" s="55"/>
    </row>
    <row r="135" spans="1:16" x14ac:dyDescent="0.25">
      <c r="A135" s="107"/>
      <c r="B135" s="121"/>
      <c r="C135" s="125"/>
      <c r="D135" s="52" t="s">
        <v>5</v>
      </c>
      <c r="E135" s="6">
        <f>SUM(F135:F135)</f>
        <v>7971.2</v>
      </c>
      <c r="F135" s="6">
        <f>F93+F72</f>
        <v>7971.2</v>
      </c>
      <c r="G135" s="6">
        <f>G93+G72</f>
        <v>7971.2</v>
      </c>
      <c r="H135" s="8">
        <f t="shared" si="8"/>
        <v>0</v>
      </c>
      <c r="I135" s="8">
        <f t="shared" si="9"/>
        <v>100</v>
      </c>
      <c r="J135" s="105"/>
      <c r="K135" s="58"/>
    </row>
    <row r="136" spans="1:16" ht="26.25" customHeight="1" thickBot="1" x14ac:dyDescent="0.3">
      <c r="A136" s="122"/>
      <c r="B136" s="123"/>
      <c r="C136" s="126"/>
      <c r="D136" s="23" t="s">
        <v>38</v>
      </c>
      <c r="E136" s="24">
        <f>SUM(F136:F136)</f>
        <v>0</v>
      </c>
      <c r="F136" s="24">
        <v>0</v>
      </c>
      <c r="G136" s="24">
        <v>0</v>
      </c>
      <c r="H136" s="25">
        <f t="shared" si="8"/>
        <v>0</v>
      </c>
      <c r="I136" s="25">
        <v>0</v>
      </c>
      <c r="J136" s="106"/>
      <c r="K136" s="58"/>
    </row>
    <row r="137" spans="1:16" ht="15" customHeight="1" x14ac:dyDescent="0.25">
      <c r="A137" s="111" t="s">
        <v>46</v>
      </c>
      <c r="B137" s="112"/>
      <c r="C137" s="117"/>
      <c r="D137" s="53" t="s">
        <v>2</v>
      </c>
      <c r="E137" s="60">
        <f>E140</f>
        <v>700</v>
      </c>
      <c r="F137" s="45">
        <f>SUM(F138:F141)</f>
        <v>700</v>
      </c>
      <c r="G137" s="45">
        <f>SUM(G138:G141)</f>
        <v>700</v>
      </c>
      <c r="H137" s="27">
        <f t="shared" si="8"/>
        <v>0</v>
      </c>
      <c r="I137" s="27">
        <f t="shared" si="9"/>
        <v>100</v>
      </c>
      <c r="J137" s="104" t="s">
        <v>64</v>
      </c>
      <c r="K137" s="83"/>
    </row>
    <row r="138" spans="1:16" ht="24" x14ac:dyDescent="0.25">
      <c r="A138" s="113"/>
      <c r="B138" s="114"/>
      <c r="C138" s="118"/>
      <c r="D138" s="52" t="s">
        <v>3</v>
      </c>
      <c r="E138" s="57">
        <f>SUM(F138:F138)</f>
        <v>0</v>
      </c>
      <c r="F138" s="6">
        <v>0</v>
      </c>
      <c r="G138" s="6">
        <v>0</v>
      </c>
      <c r="H138" s="8">
        <f t="shared" si="8"/>
        <v>0</v>
      </c>
      <c r="I138" s="8">
        <v>0</v>
      </c>
      <c r="J138" s="105"/>
      <c r="K138" s="58"/>
    </row>
    <row r="139" spans="1:16" ht="21.75" customHeight="1" x14ac:dyDescent="0.25">
      <c r="A139" s="113"/>
      <c r="B139" s="114"/>
      <c r="C139" s="118"/>
      <c r="D139" s="52" t="s">
        <v>4</v>
      </c>
      <c r="E139" s="57">
        <f>SUM(F139:F139)</f>
        <v>0</v>
      </c>
      <c r="F139" s="6">
        <v>0</v>
      </c>
      <c r="G139" s="6">
        <v>0</v>
      </c>
      <c r="H139" s="8">
        <f t="shared" si="8"/>
        <v>0</v>
      </c>
      <c r="I139" s="8">
        <v>0</v>
      </c>
      <c r="J139" s="105"/>
      <c r="K139" s="58"/>
    </row>
    <row r="140" spans="1:16" x14ac:dyDescent="0.25">
      <c r="A140" s="113"/>
      <c r="B140" s="114"/>
      <c r="C140" s="118"/>
      <c r="D140" s="52" t="s">
        <v>5</v>
      </c>
      <c r="E140" s="57">
        <f>E77</f>
        <v>700</v>
      </c>
      <c r="F140" s="9">
        <f>F77</f>
        <v>700</v>
      </c>
      <c r="G140" s="9">
        <f>G77</f>
        <v>700</v>
      </c>
      <c r="H140" s="8">
        <f t="shared" si="8"/>
        <v>0</v>
      </c>
      <c r="I140" s="8">
        <f t="shared" si="9"/>
        <v>100</v>
      </c>
      <c r="J140" s="105"/>
      <c r="K140" s="58"/>
    </row>
    <row r="141" spans="1:16" ht="24.75" thickBot="1" x14ac:dyDescent="0.3">
      <c r="A141" s="115"/>
      <c r="B141" s="116"/>
      <c r="C141" s="119"/>
      <c r="D141" s="23" t="s">
        <v>38</v>
      </c>
      <c r="E141" s="56">
        <f>SUM(F141:F141)</f>
        <v>0</v>
      </c>
      <c r="F141" s="24">
        <v>0</v>
      </c>
      <c r="G141" s="24">
        <v>0</v>
      </c>
      <c r="H141" s="25">
        <f t="shared" si="8"/>
        <v>0</v>
      </c>
      <c r="I141" s="25">
        <v>0</v>
      </c>
      <c r="J141" s="106"/>
      <c r="K141" s="58"/>
    </row>
    <row r="142" spans="1:16" x14ac:dyDescent="0.25">
      <c r="A142" s="111" t="s">
        <v>71</v>
      </c>
      <c r="B142" s="112"/>
      <c r="C142" s="117"/>
      <c r="D142" s="53" t="s">
        <v>2</v>
      </c>
      <c r="E142" s="60">
        <f>SUM(E143:E146)</f>
        <v>4406.7</v>
      </c>
      <c r="F142" s="45">
        <f>SUM(F143:F146)</f>
        <v>4406.7</v>
      </c>
      <c r="G142" s="45">
        <f>SUM(G143:G146)</f>
        <v>4406.7070000000003</v>
      </c>
      <c r="H142" s="27">
        <f>G142-F142</f>
        <v>7.000000000516593E-3</v>
      </c>
      <c r="I142" s="47">
        <f>G142/F142*100</f>
        <v>100.00015884902535</v>
      </c>
      <c r="J142" s="104" t="s">
        <v>64</v>
      </c>
      <c r="K142" s="58"/>
    </row>
    <row r="143" spans="1:16" ht="24" x14ac:dyDescent="0.25">
      <c r="A143" s="113"/>
      <c r="B143" s="114"/>
      <c r="C143" s="118"/>
      <c r="D143" s="52" t="s">
        <v>3</v>
      </c>
      <c r="E143" s="57">
        <f>E34</f>
        <v>0</v>
      </c>
      <c r="F143" s="6">
        <v>0</v>
      </c>
      <c r="G143" s="6">
        <v>0</v>
      </c>
      <c r="H143" s="8">
        <f>G143-F143</f>
        <v>0</v>
      </c>
      <c r="I143" s="54">
        <v>0</v>
      </c>
      <c r="J143" s="105"/>
      <c r="K143" s="58"/>
    </row>
    <row r="144" spans="1:16" ht="23.25" customHeight="1" x14ac:dyDescent="0.25">
      <c r="A144" s="113"/>
      <c r="B144" s="114"/>
      <c r="C144" s="118"/>
      <c r="D144" s="52" t="s">
        <v>4</v>
      </c>
      <c r="E144" s="57">
        <f>E35</f>
        <v>0</v>
      </c>
      <c r="F144" s="6">
        <v>0</v>
      </c>
      <c r="G144" s="6">
        <v>0</v>
      </c>
      <c r="H144" s="8">
        <f>G144-F144</f>
        <v>0</v>
      </c>
      <c r="I144" s="8">
        <v>0</v>
      </c>
      <c r="J144" s="105"/>
      <c r="K144" s="58"/>
    </row>
    <row r="145" spans="1:13" x14ac:dyDescent="0.25">
      <c r="A145" s="113"/>
      <c r="B145" s="114"/>
      <c r="C145" s="118"/>
      <c r="D145" s="52" t="s">
        <v>5</v>
      </c>
      <c r="E145" s="57">
        <f>E36</f>
        <v>4406.7</v>
      </c>
      <c r="F145" s="9">
        <f>F36</f>
        <v>4406.7</v>
      </c>
      <c r="G145" s="9">
        <f>G36</f>
        <v>4406.7070000000003</v>
      </c>
      <c r="H145" s="8">
        <f>G145-F145</f>
        <v>7.000000000516593E-3</v>
      </c>
      <c r="I145" s="22">
        <f>G145/F145*100</f>
        <v>100.00015884902535</v>
      </c>
      <c r="J145" s="105"/>
      <c r="K145" s="58"/>
    </row>
    <row r="146" spans="1:13" ht="24.75" thickBot="1" x14ac:dyDescent="0.3">
      <c r="A146" s="115"/>
      <c r="B146" s="116"/>
      <c r="C146" s="119"/>
      <c r="D146" s="23" t="s">
        <v>38</v>
      </c>
      <c r="E146" s="56">
        <f>E37</f>
        <v>0</v>
      </c>
      <c r="F146" s="24">
        <v>0</v>
      </c>
      <c r="G146" s="24">
        <v>0</v>
      </c>
      <c r="H146" s="25">
        <f>G146-F146</f>
        <v>0</v>
      </c>
      <c r="I146" s="8">
        <v>0</v>
      </c>
      <c r="J146" s="106"/>
      <c r="K146" s="58"/>
    </row>
    <row r="147" spans="1:13" x14ac:dyDescent="0.25">
      <c r="A147" s="58"/>
      <c r="B147" s="58"/>
      <c r="C147" s="58"/>
      <c r="D147" s="58"/>
      <c r="E147" s="58"/>
      <c r="F147" s="58"/>
      <c r="G147" s="58"/>
      <c r="H147" s="58"/>
      <c r="I147" s="58"/>
      <c r="J147" s="58"/>
      <c r="K147" s="58"/>
    </row>
    <row r="148" spans="1:13" ht="48.75" customHeight="1" x14ac:dyDescent="0.25">
      <c r="A148" s="58"/>
      <c r="B148" s="235" t="s">
        <v>72</v>
      </c>
      <c r="C148" s="268"/>
      <c r="D148" s="236" t="s">
        <v>73</v>
      </c>
      <c r="E148" s="267"/>
      <c r="F148" s="40" t="s">
        <v>65</v>
      </c>
      <c r="G148" s="98" t="s">
        <v>74</v>
      </c>
      <c r="H148" s="98"/>
      <c r="I148" s="41"/>
      <c r="J148" s="266" t="s">
        <v>69</v>
      </c>
      <c r="K148" s="266"/>
    </row>
    <row r="149" spans="1:13" ht="40.5" customHeight="1" x14ac:dyDescent="0.25">
      <c r="B149" s="42" t="s">
        <v>57</v>
      </c>
      <c r="C149" s="42" t="s">
        <v>14</v>
      </c>
      <c r="D149" s="90" t="s">
        <v>78</v>
      </c>
      <c r="E149" s="99"/>
      <c r="F149" s="43" t="s">
        <v>66</v>
      </c>
      <c r="G149" s="101" t="s">
        <v>67</v>
      </c>
      <c r="H149" s="101"/>
      <c r="I149" s="44" t="s">
        <v>66</v>
      </c>
      <c r="J149" s="93" t="s">
        <v>68</v>
      </c>
      <c r="K149" s="93"/>
    </row>
    <row r="150" spans="1:13" ht="57" customHeight="1" x14ac:dyDescent="0.25">
      <c r="A150" s="84"/>
      <c r="B150" s="235" t="s">
        <v>84</v>
      </c>
      <c r="C150" s="97"/>
      <c r="D150" s="236" t="s">
        <v>85</v>
      </c>
      <c r="E150" s="97"/>
      <c r="F150" s="85" t="s">
        <v>86</v>
      </c>
      <c r="G150" s="98" t="s">
        <v>102</v>
      </c>
      <c r="H150" s="99"/>
      <c r="I150" s="86"/>
      <c r="J150" s="100" t="s">
        <v>87</v>
      </c>
      <c r="K150" s="100"/>
      <c r="L150" s="84"/>
      <c r="M150" s="84"/>
    </row>
    <row r="151" spans="1:13" ht="61.5" customHeight="1" x14ac:dyDescent="0.25">
      <c r="A151" s="84"/>
      <c r="B151" s="89" t="s">
        <v>88</v>
      </c>
      <c r="C151" s="89"/>
      <c r="D151" s="90" t="s">
        <v>89</v>
      </c>
      <c r="E151" s="97"/>
      <c r="F151" s="87" t="s">
        <v>66</v>
      </c>
      <c r="G151" s="101" t="s">
        <v>90</v>
      </c>
      <c r="H151" s="101"/>
      <c r="I151" s="88" t="s">
        <v>66</v>
      </c>
      <c r="J151" s="93" t="s">
        <v>68</v>
      </c>
      <c r="K151" s="93"/>
      <c r="L151" s="84"/>
      <c r="M151" s="84"/>
    </row>
    <row r="152" spans="1:13" ht="52.5" customHeight="1" x14ac:dyDescent="0.25">
      <c r="A152" s="84"/>
      <c r="B152" s="94" t="s">
        <v>37</v>
      </c>
      <c r="C152" s="95"/>
      <c r="D152" s="96" t="s">
        <v>91</v>
      </c>
      <c r="E152" s="97"/>
      <c r="F152" s="85" t="s">
        <v>86</v>
      </c>
      <c r="G152" s="102" t="s">
        <v>92</v>
      </c>
      <c r="H152" s="103"/>
      <c r="I152" s="86"/>
      <c r="J152" s="100" t="s">
        <v>93</v>
      </c>
      <c r="K152" s="100"/>
      <c r="L152" s="84"/>
      <c r="M152" s="84" t="s">
        <v>14</v>
      </c>
    </row>
    <row r="153" spans="1:13" ht="64.5" customHeight="1" x14ac:dyDescent="0.25">
      <c r="A153" s="84"/>
      <c r="B153" s="89" t="s">
        <v>88</v>
      </c>
      <c r="C153" s="84"/>
      <c r="D153" s="90" t="s">
        <v>94</v>
      </c>
      <c r="E153" s="91"/>
      <c r="F153" s="87" t="s">
        <v>66</v>
      </c>
      <c r="G153" s="92" t="s">
        <v>95</v>
      </c>
      <c r="H153" s="92"/>
      <c r="I153" s="88" t="s">
        <v>66</v>
      </c>
      <c r="J153" s="93" t="s">
        <v>68</v>
      </c>
      <c r="K153" s="93"/>
      <c r="L153" s="84"/>
      <c r="M153" s="84"/>
    </row>
    <row r="154" spans="1:13" ht="48.75" customHeight="1" x14ac:dyDescent="0.25">
      <c r="A154" s="84"/>
      <c r="B154" s="94" t="s">
        <v>70</v>
      </c>
      <c r="C154" s="95"/>
      <c r="D154" s="96" t="s">
        <v>99</v>
      </c>
      <c r="E154" s="97"/>
      <c r="F154" s="85" t="s">
        <v>86</v>
      </c>
      <c r="G154" s="98" t="s">
        <v>96</v>
      </c>
      <c r="H154" s="99"/>
      <c r="I154" s="86"/>
      <c r="J154" s="100" t="s">
        <v>97</v>
      </c>
      <c r="K154" s="100"/>
      <c r="L154" s="84"/>
      <c r="M154" s="84"/>
    </row>
    <row r="155" spans="1:13" ht="67.5" customHeight="1" x14ac:dyDescent="0.25">
      <c r="A155" s="84"/>
      <c r="B155" s="89" t="s">
        <v>88</v>
      </c>
      <c r="C155" s="84"/>
      <c r="D155" s="90" t="s">
        <v>100</v>
      </c>
      <c r="E155" s="91"/>
      <c r="F155" s="87" t="s">
        <v>66</v>
      </c>
      <c r="G155" s="92" t="s">
        <v>98</v>
      </c>
      <c r="H155" s="92"/>
      <c r="I155" s="88" t="s">
        <v>66</v>
      </c>
      <c r="J155" s="93" t="s">
        <v>68</v>
      </c>
      <c r="K155" s="93"/>
      <c r="L155" s="84"/>
      <c r="M155" s="84"/>
    </row>
  </sheetData>
  <mergeCells count="143">
    <mergeCell ref="J33:J37"/>
    <mergeCell ref="L130:P130"/>
    <mergeCell ref="L51:P51"/>
    <mergeCell ref="A142:B146"/>
    <mergeCell ref="C142:C146"/>
    <mergeCell ref="J142:J146"/>
    <mergeCell ref="G148:H148"/>
    <mergeCell ref="J148:K148"/>
    <mergeCell ref="G149:H149"/>
    <mergeCell ref="J149:K149"/>
    <mergeCell ref="D148:E148"/>
    <mergeCell ref="D149:E149"/>
    <mergeCell ref="B148:C148"/>
    <mergeCell ref="C95:C99"/>
    <mergeCell ref="J79:J83"/>
    <mergeCell ref="J84:J88"/>
    <mergeCell ref="J90:J94"/>
    <mergeCell ref="A28:A37"/>
    <mergeCell ref="A59:A63"/>
    <mergeCell ref="B59:B63"/>
    <mergeCell ref="C59:C63"/>
    <mergeCell ref="A54:A58"/>
    <mergeCell ref="B54:B58"/>
    <mergeCell ref="C64:C68"/>
    <mergeCell ref="G150:H150"/>
    <mergeCell ref="J150:K150"/>
    <mergeCell ref="B150:C150"/>
    <mergeCell ref="D150:E150"/>
    <mergeCell ref="A84:A88"/>
    <mergeCell ref="B84:B88"/>
    <mergeCell ref="C84:C88"/>
    <mergeCell ref="A79:A83"/>
    <mergeCell ref="B79:B83"/>
    <mergeCell ref="C79:C83"/>
    <mergeCell ref="A105:A109"/>
    <mergeCell ref="B105:B109"/>
    <mergeCell ref="C105:C109"/>
    <mergeCell ref="A89:J89"/>
    <mergeCell ref="J100:J104"/>
    <mergeCell ref="J105:J109"/>
    <mergeCell ref="C100:C104"/>
    <mergeCell ref="B95:B99"/>
    <mergeCell ref="B100:B104"/>
    <mergeCell ref="A95:A99"/>
    <mergeCell ref="A100:A104"/>
    <mergeCell ref="C90:C94"/>
    <mergeCell ref="B90:B94"/>
    <mergeCell ref="A90:A94"/>
    <mergeCell ref="C69:C73"/>
    <mergeCell ref="A64:A78"/>
    <mergeCell ref="C74:C78"/>
    <mergeCell ref="B64:B78"/>
    <mergeCell ref="C54:C58"/>
    <mergeCell ref="C28:C32"/>
    <mergeCell ref="B43:B47"/>
    <mergeCell ref="C43:C47"/>
    <mergeCell ref="A43:A47"/>
    <mergeCell ref="A48:A52"/>
    <mergeCell ref="B48:B52"/>
    <mergeCell ref="C48:C52"/>
    <mergeCell ref="A38:A42"/>
    <mergeCell ref="B38:B42"/>
    <mergeCell ref="C38:C42"/>
    <mergeCell ref="B28:B37"/>
    <mergeCell ref="L22:L23"/>
    <mergeCell ref="M22:M23"/>
    <mergeCell ref="J14:J15"/>
    <mergeCell ref="A17:J17"/>
    <mergeCell ref="E13:E15"/>
    <mergeCell ref="F13:F15"/>
    <mergeCell ref="A18:A22"/>
    <mergeCell ref="A11:J11"/>
    <mergeCell ref="A12:J12"/>
    <mergeCell ref="A13:A15"/>
    <mergeCell ref="B13:B15"/>
    <mergeCell ref="C13:C15"/>
    <mergeCell ref="D13:D15"/>
    <mergeCell ref="B18:B22"/>
    <mergeCell ref="C18:C22"/>
    <mergeCell ref="A23:A27"/>
    <mergeCell ref="B23:B27"/>
    <mergeCell ref="C23:C27"/>
    <mergeCell ref="H1:J1"/>
    <mergeCell ref="H2:J2"/>
    <mergeCell ref="H4:J4"/>
    <mergeCell ref="J95:J99"/>
    <mergeCell ref="J18:J22"/>
    <mergeCell ref="J23:J27"/>
    <mergeCell ref="J28:J32"/>
    <mergeCell ref="J38:J42"/>
    <mergeCell ref="J43:J47"/>
    <mergeCell ref="J48:J52"/>
    <mergeCell ref="J54:J58"/>
    <mergeCell ref="J59:J63"/>
    <mergeCell ref="J64:J68"/>
    <mergeCell ref="J69:J73"/>
    <mergeCell ref="J74:J78"/>
    <mergeCell ref="A9:J9"/>
    <mergeCell ref="A10:J10"/>
    <mergeCell ref="A5:J5"/>
    <mergeCell ref="I3:J3"/>
    <mergeCell ref="G13:G15"/>
    <mergeCell ref="H13:J13"/>
    <mergeCell ref="A6:J6"/>
    <mergeCell ref="A53:J53"/>
    <mergeCell ref="C33:C37"/>
    <mergeCell ref="J127:J131"/>
    <mergeCell ref="A126:J126"/>
    <mergeCell ref="J132:J136"/>
    <mergeCell ref="J137:J141"/>
    <mergeCell ref="J110:J114"/>
    <mergeCell ref="J116:J120"/>
    <mergeCell ref="J121:J125"/>
    <mergeCell ref="A137:B141"/>
    <mergeCell ref="C137:C141"/>
    <mergeCell ref="A121:B125"/>
    <mergeCell ref="C121:C125"/>
    <mergeCell ref="A127:B131"/>
    <mergeCell ref="C127:C131"/>
    <mergeCell ref="A132:B136"/>
    <mergeCell ref="C132:C136"/>
    <mergeCell ref="A115:B115"/>
    <mergeCell ref="A116:B120"/>
    <mergeCell ref="C116:C120"/>
    <mergeCell ref="A110:B114"/>
    <mergeCell ref="C110:C114"/>
    <mergeCell ref="D155:E155"/>
    <mergeCell ref="G155:H155"/>
    <mergeCell ref="J155:K155"/>
    <mergeCell ref="B154:C154"/>
    <mergeCell ref="D154:E154"/>
    <mergeCell ref="G154:H154"/>
    <mergeCell ref="J154:K154"/>
    <mergeCell ref="G151:H151"/>
    <mergeCell ref="J151:K151"/>
    <mergeCell ref="G152:H152"/>
    <mergeCell ref="J152:K152"/>
    <mergeCell ref="G153:H153"/>
    <mergeCell ref="J153:K153"/>
    <mergeCell ref="D151:E151"/>
    <mergeCell ref="B152:C152"/>
    <mergeCell ref="D152:E152"/>
    <mergeCell ref="D153:E153"/>
  </mergeCells>
  <pageMargins left="0.23622047244094491" right="0.23622047244094491"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Николаевна Румянцева</dc:creator>
  <cp:lastModifiedBy>Наталья Николаевна Румянцева</cp:lastModifiedBy>
  <cp:lastPrinted>2022-01-17T09:49:33Z</cp:lastPrinted>
  <dcterms:created xsi:type="dcterms:W3CDTF">2018-10-15T13:22:37Z</dcterms:created>
  <dcterms:modified xsi:type="dcterms:W3CDTF">2022-01-17T09:49:43Z</dcterms:modified>
</cp:coreProperties>
</file>